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niofnottm-my.sharepoint.com/personal/lucas_peraltaogorek_nottingham_ac_uk/Documents/EMBO 2023/9. Papers/Bioprotocol/Fotos bio protocol/"/>
    </mc:Choice>
  </mc:AlternateContent>
  <xr:revisionPtr revIDLastSave="128" documentId="8_{FCDA53BA-482F-4591-BBAF-DE720A1B296F}" xr6:coauthVersionLast="47" xr6:coauthVersionMax="47" xr10:uidLastSave="{2D72E5A1-A6F6-45FF-AC6F-8B5C64857FB4}"/>
  <bookViews>
    <workbookView xWindow="-103" yWindow="-103" windowWidth="24892" windowHeight="14914" xr2:uid="{6D913347-8773-41B6-8A85-69380E3ED0DC}"/>
  </bookViews>
  <sheets>
    <sheet name="Replicate X" sheetId="1" r:id="rId1"/>
  </sheets>
  <definedNames>
    <definedName name="RWL_rice_IR42_8_seg_5cm_rep1" localSheetId="0">'Replicate X'!$A$4:$D$66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3" i="1" l="1"/>
  <c r="S73" i="1" s="1"/>
  <c r="O72" i="1"/>
  <c r="S72" i="1" s="1"/>
  <c r="O71" i="1"/>
  <c r="S71" i="1" s="1"/>
  <c r="O70" i="1"/>
  <c r="S70" i="1" s="1"/>
  <c r="O69" i="1"/>
  <c r="S69" i="1" s="1"/>
  <c r="O68" i="1"/>
  <c r="S68" i="1" s="1"/>
  <c r="O67" i="1"/>
  <c r="S67" i="1" s="1"/>
  <c r="O66" i="1"/>
  <c r="S66" i="1" s="1"/>
  <c r="O65" i="1"/>
  <c r="S65" i="1" s="1"/>
  <c r="O64" i="1"/>
  <c r="S64" i="1" s="1"/>
  <c r="O63" i="1"/>
  <c r="S63" i="1" s="1"/>
  <c r="O62" i="1"/>
  <c r="S62" i="1" s="1"/>
  <c r="O61" i="1"/>
  <c r="S61" i="1" s="1"/>
  <c r="O60" i="1"/>
  <c r="S60" i="1" s="1"/>
  <c r="O59" i="1"/>
  <c r="S59" i="1" s="1"/>
  <c r="O58" i="1"/>
  <c r="S58" i="1" s="1"/>
  <c r="O57" i="1"/>
  <c r="S57" i="1" s="1"/>
  <c r="O56" i="1"/>
  <c r="S56" i="1" s="1"/>
  <c r="O55" i="1"/>
  <c r="S55" i="1" s="1"/>
  <c r="O54" i="1"/>
  <c r="S54" i="1" s="1"/>
  <c r="O53" i="1"/>
  <c r="S53" i="1" s="1"/>
  <c r="O52" i="1"/>
  <c r="S52" i="1" s="1"/>
  <c r="O51" i="1"/>
  <c r="S51" i="1" s="1"/>
  <c r="O50" i="1"/>
  <c r="S50" i="1" s="1"/>
  <c r="O49" i="1"/>
  <c r="S49" i="1" s="1"/>
  <c r="O48" i="1"/>
  <c r="S48" i="1" s="1"/>
  <c r="O47" i="1"/>
  <c r="S47" i="1" s="1"/>
  <c r="O46" i="1"/>
  <c r="S46" i="1" s="1"/>
  <c r="O45" i="1"/>
  <c r="S45" i="1" s="1"/>
  <c r="O44" i="1"/>
  <c r="S44" i="1" s="1"/>
  <c r="O43" i="1"/>
  <c r="S43" i="1" s="1"/>
  <c r="O42" i="1"/>
  <c r="S42" i="1" s="1"/>
  <c r="O41" i="1"/>
  <c r="S41" i="1" s="1"/>
  <c r="O40" i="1"/>
  <c r="S40" i="1" s="1"/>
  <c r="O39" i="1"/>
  <c r="S39" i="1" s="1"/>
  <c r="O38" i="1"/>
  <c r="S38" i="1" s="1"/>
  <c r="O37" i="1"/>
  <c r="S37" i="1" s="1"/>
  <c r="O36" i="1"/>
  <c r="S36" i="1" s="1"/>
  <c r="O35" i="1"/>
  <c r="S35" i="1" s="1"/>
  <c r="O34" i="1"/>
  <c r="S34" i="1" s="1"/>
  <c r="O33" i="1"/>
  <c r="S33" i="1" s="1"/>
  <c r="O32" i="1"/>
  <c r="S32" i="1" s="1"/>
  <c r="O31" i="1"/>
  <c r="S31" i="1" s="1"/>
  <c r="O30" i="1"/>
  <c r="S30" i="1" s="1"/>
  <c r="O29" i="1"/>
  <c r="S29" i="1" s="1"/>
  <c r="O28" i="1"/>
  <c r="S28" i="1" s="1"/>
  <c r="O27" i="1"/>
  <c r="S27" i="1" s="1"/>
  <c r="O26" i="1"/>
  <c r="S26" i="1" s="1"/>
  <c r="O25" i="1"/>
  <c r="S25" i="1" s="1"/>
  <c r="O24" i="1"/>
  <c r="S24" i="1" s="1"/>
  <c r="O23" i="1"/>
  <c r="S23" i="1" s="1"/>
  <c r="O22" i="1"/>
  <c r="S22" i="1" s="1"/>
  <c r="O21" i="1"/>
  <c r="S21" i="1" s="1"/>
  <c r="O20" i="1"/>
  <c r="S20" i="1" s="1"/>
  <c r="O19" i="1"/>
  <c r="S19" i="1" s="1"/>
  <c r="O18" i="1"/>
  <c r="S18" i="1" s="1"/>
  <c r="O17" i="1"/>
  <c r="S17" i="1" s="1"/>
  <c r="O16" i="1"/>
  <c r="S16" i="1" s="1"/>
  <c r="O15" i="1"/>
  <c r="S15" i="1" s="1"/>
  <c r="O14" i="1"/>
  <c r="S14" i="1" s="1"/>
  <c r="O13" i="1"/>
  <c r="S13" i="1" s="1"/>
  <c r="O12" i="1"/>
  <c r="S12" i="1" s="1"/>
  <c r="O11" i="1"/>
  <c r="S11" i="1" s="1"/>
  <c r="O10" i="1"/>
  <c r="S10" i="1" s="1"/>
  <c r="O9" i="1"/>
  <c r="S9" i="1" s="1"/>
  <c r="O8" i="1"/>
  <c r="S8" i="1" s="1"/>
  <c r="O7" i="1"/>
  <c r="S7" i="1" s="1"/>
  <c r="O6" i="1"/>
  <c r="S6" i="1" s="1"/>
  <c r="O5" i="1"/>
  <c r="S5" i="1" s="1"/>
  <c r="M4" i="1"/>
  <c r="J4" i="1"/>
  <c r="H4" i="1"/>
  <c r="I4" i="1" s="1"/>
  <c r="F4" i="1"/>
  <c r="Q5" i="1" l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N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lucas ....</author>
  </authors>
  <commentList>
    <comment ref="G3" authorId="0" shapeId="0" xr:uid="{DA60CF26-BF74-470A-9BA9-9DA1F6A9D4A3}">
      <text>
        <r>
          <rPr>
            <sz val="9"/>
            <color indexed="81"/>
            <rFont val="Tahoma"/>
            <family val="2"/>
          </rPr>
          <t>Write down the root diameter of each segments used for this measurement</t>
        </r>
      </text>
    </comment>
    <comment ref="K3" authorId="0" shapeId="0" xr:uid="{ADF81D1D-A5F7-4E19-BC0B-5FB043BA3A1E}">
      <text>
        <r>
          <rPr>
            <sz val="9"/>
            <color indexed="81"/>
            <rFont val="Tahoma"/>
            <family val="2"/>
          </rPr>
          <t>Weight of the empy aluminium foil envelope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52660566-C65B-4EDD-AD77-CCF8B0E531C3}">
      <text>
        <r>
          <rPr>
            <sz val="9"/>
            <color indexed="81"/>
            <rFont val="Tahoma"/>
            <family val="2"/>
          </rPr>
          <t xml:space="preserve">Weight of the aluminium foil envelope plus the roots used for this measurement after 48 h of drying
</t>
        </r>
      </text>
    </comment>
    <comment ref="S3" authorId="0" shapeId="0" xr:uid="{6B646AE9-7057-4056-9067-ED56ACF43760}">
      <text>
        <r>
          <rPr>
            <sz val="9"/>
            <color indexed="81"/>
            <rFont val="Tahoma"/>
            <family val="2"/>
          </rPr>
          <t>Correct the equation by diving the corresponding time for each time point. Currently, is divided by 60 sec because a mass datapoint was taken every 60 sec. If you take the mass every 30 seconds, divide by 30.</t>
        </r>
      </text>
    </comment>
    <comment ref="C4" authorId="0" shapeId="0" xr:uid="{82A624BE-FF82-4452-8A8E-F26C38C3C280}">
      <text>
        <r>
          <rPr>
            <sz val="9"/>
            <color indexed="81"/>
            <rFont val="Tahoma"/>
            <charset val="1"/>
          </rPr>
          <t>Example values</t>
        </r>
      </text>
    </comment>
    <comment ref="E4" authorId="0" shapeId="0" xr:uid="{AFE6EB75-B6DA-4B92-9F91-7035BB542F8D}">
      <text>
        <r>
          <rPr>
            <sz val="9"/>
            <color indexed="81"/>
            <rFont val="Tahoma"/>
            <family val="2"/>
          </rPr>
          <t>Indicate the number of segments used for this measurement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5000000}" name="RWL rice IR42 8 seg 5cm rep112" type="6" refreshedVersion="6" background="1" saveData="1">
    <textPr codePage="850" sourceFile="C:\Users\Elisa\Documents\Pubblicazioni Seminari e Corsi plus R\Pubblicazioni\Gas intrusion and ROL barrier_Lucas\RWL silicone tube 20cm and roots 5cm x8segments\RWL rice IR42 8 seg 5cm rep1.txt" decimal="," thousands=".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<sst xmlns="http://schemas.openxmlformats.org/spreadsheetml/2006/main" count="93" uniqueCount="23">
  <si>
    <t>Date</t>
  </si>
  <si>
    <t>Weight</t>
  </si>
  <si>
    <t>Unit</t>
  </si>
  <si>
    <t>Lenght of root segments (cm)</t>
  </si>
  <si>
    <t>Lenght of root segments (m)</t>
  </si>
  <si>
    <t>Root diameters (mm)</t>
  </si>
  <si>
    <t>Mean root diameter (mm)</t>
  </si>
  <si>
    <t>Mean root radius (m)</t>
  </si>
  <si>
    <t>Number of segments</t>
  </si>
  <si>
    <t>Total water content (g)</t>
  </si>
  <si>
    <r>
      <t>Total lateral surface (m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</si>
  <si>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Time (min)</t>
  </si>
  <si>
    <t>Cumulated water loss (%)</t>
  </si>
  <si>
    <r>
      <t>Radial water loss (µmol m</t>
    </r>
    <r>
      <rPr>
        <b/>
        <vertAlign val="superscript"/>
        <sz val="11"/>
        <rFont val="Calibri"/>
        <family val="2"/>
        <scheme val="minor"/>
      </rPr>
      <t>-2</t>
    </r>
    <r>
      <rPr>
        <b/>
        <sz val="11"/>
        <rFont val="Calibri"/>
        <family val="2"/>
        <scheme val="minor"/>
      </rPr>
      <t xml:space="preserve"> s</t>
    </r>
    <r>
      <rPr>
        <b/>
        <vertAlign val="superscript"/>
        <sz val="11"/>
        <rFont val="Calibri"/>
        <family val="2"/>
        <scheme val="minor"/>
      </rPr>
      <t>-1</t>
    </r>
    <r>
      <rPr>
        <b/>
        <sz val="11"/>
        <rFont val="Calibri"/>
        <family val="2"/>
        <scheme val="minor"/>
      </rPr>
      <t>)</t>
    </r>
  </si>
  <si>
    <t>F/A</t>
  </si>
  <si>
    <t>XX-XX-XX</t>
  </si>
  <si>
    <t>Every 60 sec</t>
  </si>
  <si>
    <t>g</t>
  </si>
  <si>
    <t>Envelope (g)</t>
  </si>
  <si>
    <t>Envelope + dry roots (g)</t>
  </si>
  <si>
    <t>Sampling time</t>
  </si>
  <si>
    <t>Spreadhseet to calculate Cumulated water loss and Radial water loss. Complete the blue coloured cells with the required information</t>
  </si>
  <si>
    <r>
      <t xml:space="preserve">Water lost </t>
    </r>
    <r>
      <rPr>
        <sz val="11"/>
        <rFont val="Calibri"/>
        <family val="2"/>
        <scheme val="minor"/>
      </rPr>
      <t>(WL)</t>
    </r>
    <r>
      <rPr>
        <b/>
        <sz val="11"/>
        <rFont val="Calibri"/>
        <family val="2"/>
        <scheme val="minor"/>
      </rPr>
      <t xml:space="preserve"> in each step (g)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</si>
</sst>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3" fillId="0" borderId="0" xfId="0" applyFont="1"/>
    <xf numFmtId="14" fontId="0" fillId="0" borderId="0" xfId="0" applyNumberFormat="1"/>
    <xf numFmtId="21" fontId="0" fillId="0" borderId="0" xfId="0" applyNumberFormat="1"/>
    <xf numFmtId="0" fontId="3" fillId="0" borderId="6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7" xfId="0" applyFont="1" applyBorder="1"/>
    <xf numFmtId="0" fontId="3" fillId="0" borderId="0" xfId="0" applyFont="1" applyAlignment="1">
      <alignment wrapText="1"/>
    </xf>
    <xf numFmtId="0" fontId="3" fillId="0" borderId="8" xfId="0" applyFont="1" applyBorder="1"/>
    <xf numFmtId="2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1" fillId="0" borderId="0" xfId="0" applyFont="1"/>
    <xf numFmtId="0" fontId="3" fillId="3" borderId="2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 applyAlignment="1">
      <alignment wrapText="1"/>
    </xf>
    <xf numFmtId="0" fontId="3" fillId="3" borderId="7" xfId="0" applyFont="1" applyFill="1" applyBorder="1"/>
    <xf numFmtId="0" fontId="3" fillId="3" borderId="0" xfId="0" applyFont="1" applyFill="1"/>
    <xf numFmtId="14" fontId="0" fillId="3" borderId="0" xfId="0" applyNumberFormat="1" applyFill="1"/>
    <xf numFmtId="21" fontId="0" fillId="3" borderId="0" xfId="0" applyNumberFormat="1" applyFill="1"/>
    <xf numFmtId="1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'Replicate X'!$R$5:$R$73</c:f>
              <c:numCache>
                <c:formatCode>0</c:formatCode>
                <c:ptCount val="6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</c:numCache>
            </c:numRef>
          </c:xVal>
          <c:yVal>
            <c:numRef>
              <c:f>'Replicate X'!$S$5:$S$73</c:f>
              <c:numCache>
                <c:formatCode>General</c:formatCode>
                <c:ptCount val="69"/>
                <c:pt idx="0">
                  <c:v>5693.540722668853</c:v>
                </c:pt>
                <c:pt idx="1">
                  <c:v>4647.7883450358404</c:v>
                </c:pt>
                <c:pt idx="2">
                  <c:v>2440.0888811438035</c:v>
                </c:pt>
                <c:pt idx="3">
                  <c:v>2556.283589769751</c:v>
                </c:pt>
                <c:pt idx="4">
                  <c:v>1278.1417948848432</c:v>
                </c:pt>
                <c:pt idx="5">
                  <c:v>1278.1417948848432</c:v>
                </c:pt>
                <c:pt idx="6">
                  <c:v>1161.9470862589601</c:v>
                </c:pt>
                <c:pt idx="7">
                  <c:v>1161.9470862589601</c:v>
                </c:pt>
                <c:pt idx="8">
                  <c:v>1161.9470862589601</c:v>
                </c:pt>
                <c:pt idx="9">
                  <c:v>1045.752377633077</c:v>
                </c:pt>
                <c:pt idx="10">
                  <c:v>1510.531212136674</c:v>
                </c:pt>
                <c:pt idx="11">
                  <c:v>929.55766900712945</c:v>
                </c:pt>
                <c:pt idx="12">
                  <c:v>1045.752377633077</c:v>
                </c:pt>
                <c:pt idx="13">
                  <c:v>1859.1153380143232</c:v>
                </c:pt>
                <c:pt idx="14">
                  <c:v>116.19470862588311</c:v>
                </c:pt>
                <c:pt idx="15">
                  <c:v>929.55766900719391</c:v>
                </c:pt>
                <c:pt idx="16">
                  <c:v>929.55766900712945</c:v>
                </c:pt>
                <c:pt idx="17">
                  <c:v>1394.3365035107906</c:v>
                </c:pt>
                <c:pt idx="18">
                  <c:v>1394.3365035107265</c:v>
                </c:pt>
                <c:pt idx="19">
                  <c:v>348.5841258777138</c:v>
                </c:pt>
                <c:pt idx="20">
                  <c:v>929.55766900712945</c:v>
                </c:pt>
                <c:pt idx="21">
                  <c:v>813.36296038131081</c:v>
                </c:pt>
                <c:pt idx="22">
                  <c:v>1394.3365035107265</c:v>
                </c:pt>
                <c:pt idx="23">
                  <c:v>464.77883450359695</c:v>
                </c:pt>
                <c:pt idx="24">
                  <c:v>1278.1417948848432</c:v>
                </c:pt>
                <c:pt idx="25">
                  <c:v>813.36296038131081</c:v>
                </c:pt>
                <c:pt idx="26">
                  <c:v>813.36296038124624</c:v>
                </c:pt>
                <c:pt idx="27">
                  <c:v>813.36296038124624</c:v>
                </c:pt>
                <c:pt idx="28">
                  <c:v>813.36296038131081</c:v>
                </c:pt>
                <c:pt idx="29">
                  <c:v>813.36296038124624</c:v>
                </c:pt>
                <c:pt idx="30">
                  <c:v>813.36296038124624</c:v>
                </c:pt>
                <c:pt idx="31">
                  <c:v>1045.752377633077</c:v>
                </c:pt>
                <c:pt idx="32">
                  <c:v>813.36296038131081</c:v>
                </c:pt>
                <c:pt idx="33">
                  <c:v>697.16825175536326</c:v>
                </c:pt>
                <c:pt idx="34">
                  <c:v>813.36296038124624</c:v>
                </c:pt>
                <c:pt idx="35">
                  <c:v>697.16825175539532</c:v>
                </c:pt>
                <c:pt idx="36">
                  <c:v>697.16825175536326</c:v>
                </c:pt>
                <c:pt idx="37">
                  <c:v>697.16825175539532</c:v>
                </c:pt>
                <c:pt idx="38">
                  <c:v>1161.9470862589601</c:v>
                </c:pt>
                <c:pt idx="39">
                  <c:v>697.16825175536326</c:v>
                </c:pt>
                <c:pt idx="40">
                  <c:v>697.16825175536326</c:v>
                </c:pt>
                <c:pt idx="41">
                  <c:v>697.16825175539532</c:v>
                </c:pt>
                <c:pt idx="42">
                  <c:v>697.16825175536326</c:v>
                </c:pt>
                <c:pt idx="43">
                  <c:v>697.16825175536326</c:v>
                </c:pt>
                <c:pt idx="44">
                  <c:v>697.16825175539532</c:v>
                </c:pt>
                <c:pt idx="45">
                  <c:v>1045.7523776330447</c:v>
                </c:pt>
                <c:pt idx="46">
                  <c:v>697.16825175539532</c:v>
                </c:pt>
                <c:pt idx="47">
                  <c:v>697.16825175536326</c:v>
                </c:pt>
                <c:pt idx="48">
                  <c:v>697.16825175539532</c:v>
                </c:pt>
                <c:pt idx="49">
                  <c:v>580.97354312948005</c:v>
                </c:pt>
                <c:pt idx="50">
                  <c:v>697.16825175536326</c:v>
                </c:pt>
                <c:pt idx="51">
                  <c:v>697.16825175536326</c:v>
                </c:pt>
                <c:pt idx="52">
                  <c:v>929.55766900716162</c:v>
                </c:pt>
                <c:pt idx="53">
                  <c:v>697.16825175539532</c:v>
                </c:pt>
                <c:pt idx="54">
                  <c:v>697.16825175536326</c:v>
                </c:pt>
                <c:pt idx="55">
                  <c:v>697.16825175539532</c:v>
                </c:pt>
                <c:pt idx="56">
                  <c:v>580.97354312948005</c:v>
                </c:pt>
                <c:pt idx="57">
                  <c:v>580.97354312948005</c:v>
                </c:pt>
                <c:pt idx="58">
                  <c:v>697.16825175536326</c:v>
                </c:pt>
                <c:pt idx="59">
                  <c:v>929.55766900716162</c:v>
                </c:pt>
                <c:pt idx="60">
                  <c:v>580.97354312948005</c:v>
                </c:pt>
                <c:pt idx="61">
                  <c:v>580.97354312948005</c:v>
                </c:pt>
                <c:pt idx="62">
                  <c:v>697.16825175536326</c:v>
                </c:pt>
                <c:pt idx="63">
                  <c:v>580.97354312948005</c:v>
                </c:pt>
                <c:pt idx="64">
                  <c:v>580.97354312948005</c:v>
                </c:pt>
                <c:pt idx="65">
                  <c:v>580.97354312948005</c:v>
                </c:pt>
                <c:pt idx="66">
                  <c:v>929.55766900719391</c:v>
                </c:pt>
                <c:pt idx="67">
                  <c:v>580.97354312948005</c:v>
                </c:pt>
                <c:pt idx="68">
                  <c:v>697.16825175536326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B9-46BF-9B06-702F516AB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292736"/>
        <c:axId val="342293392"/>
      </c:scatterChart>
      <c:valAx>
        <c:axId val="342292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/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93392"/>
        <c:crosses val="autoZero"/>
        <c:crossBetween val="midCat"/>
      </c:valAx>
      <c:valAx>
        <c:axId val="34229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/>
                  <a:t>RWL</a:t>
                </a:r>
                <a:r>
                  <a:rPr lang="en-GB" sz="1400" baseline="0"/>
                  <a:t> µmol m</a:t>
                </a:r>
                <a:r>
                  <a:rPr lang="en-GB" sz="1400" strike="noStrike" baseline="30000"/>
                  <a:t>-2</a:t>
                </a:r>
                <a:r>
                  <a:rPr lang="en-GB" sz="1400" baseline="0"/>
                  <a:t> s</a:t>
                </a:r>
                <a:r>
                  <a:rPr lang="en-GB" sz="1400" baseline="30000"/>
                  <a:t>-1</a:t>
                </a:r>
                <a:r>
                  <a:rPr lang="en-GB" sz="1400" baseline="0"/>
                  <a:t>)</a:t>
                </a:r>
                <a:endParaRPr lang="en-GB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292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'Replicate X'!$P$4:$P$93</c:f>
              <c:numCache>
                <c:formatCode>0</c:formatCode>
                <c:ptCount val="9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xVal>
          <c:yVal>
            <c:numRef>
              <c:f>'Replicate X'!$Q$4:$Q$93</c:f>
              <c:numCache>
                <c:formatCode>General</c:formatCode>
                <c:ptCount val="90"/>
                <c:pt idx="0">
                  <c:v>0</c:v>
                </c:pt>
                <c:pt idx="1">
                  <c:v>1.932557680930767</c:v>
                </c:pt>
                <c:pt idx="2">
                  <c:v>3.5101557878130398</c:v>
                </c:pt>
                <c:pt idx="3">
                  <c:v>4.3383947939262288</c:v>
                </c:pt>
                <c:pt idx="4">
                  <c:v>5.2060737527114922</c:v>
                </c:pt>
                <c:pt idx="5">
                  <c:v>5.6399132321041128</c:v>
                </c:pt>
                <c:pt idx="6">
                  <c:v>6.0737527114967333</c:v>
                </c:pt>
                <c:pt idx="7">
                  <c:v>6.4681522382173018</c:v>
                </c:pt>
                <c:pt idx="8">
                  <c:v>6.8625517649378702</c:v>
                </c:pt>
                <c:pt idx="9">
                  <c:v>7.2569512916584387</c:v>
                </c:pt>
                <c:pt idx="10">
                  <c:v>7.611910865706955</c:v>
                </c:pt>
                <c:pt idx="11">
                  <c:v>8.1246302504437029</c:v>
                </c:pt>
                <c:pt idx="12">
                  <c:v>8.4401498718201449</c:v>
                </c:pt>
                <c:pt idx="13">
                  <c:v>8.7951094458686612</c:v>
                </c:pt>
                <c:pt idx="14">
                  <c:v>9.4261486886215664</c:v>
                </c:pt>
                <c:pt idx="15">
                  <c:v>9.4655886412936194</c:v>
                </c:pt>
                <c:pt idx="16">
                  <c:v>9.7811082626700827</c:v>
                </c:pt>
                <c:pt idx="17">
                  <c:v>10.096627884046525</c:v>
                </c:pt>
                <c:pt idx="18">
                  <c:v>10.56990731611122</c:v>
                </c:pt>
                <c:pt idx="19">
                  <c:v>11.043186748175893</c:v>
                </c:pt>
                <c:pt idx="20">
                  <c:v>11.161506606192072</c:v>
                </c:pt>
                <c:pt idx="21">
                  <c:v>11.477026227568514</c:v>
                </c:pt>
                <c:pt idx="22">
                  <c:v>11.753105896272924</c:v>
                </c:pt>
                <c:pt idx="23">
                  <c:v>12.226385328337598</c:v>
                </c:pt>
                <c:pt idx="24">
                  <c:v>12.384145139025829</c:v>
                </c:pt>
                <c:pt idx="25">
                  <c:v>12.81798461841845</c:v>
                </c:pt>
                <c:pt idx="26">
                  <c:v>13.09406428712286</c:v>
                </c:pt>
                <c:pt idx="27">
                  <c:v>13.370143955827249</c:v>
                </c:pt>
                <c:pt idx="28">
                  <c:v>13.646223624531638</c:v>
                </c:pt>
                <c:pt idx="29">
                  <c:v>13.922303293236048</c:v>
                </c:pt>
                <c:pt idx="30">
                  <c:v>14.198382961940437</c:v>
                </c:pt>
                <c:pt idx="31">
                  <c:v>14.474462630644826</c:v>
                </c:pt>
                <c:pt idx="32">
                  <c:v>14.829422204693342</c:v>
                </c:pt>
                <c:pt idx="33">
                  <c:v>15.105501873397753</c:v>
                </c:pt>
                <c:pt idx="34">
                  <c:v>15.342141589430089</c:v>
                </c:pt>
                <c:pt idx="35">
                  <c:v>15.618221258134477</c:v>
                </c:pt>
                <c:pt idx="36">
                  <c:v>15.854860974166826</c:v>
                </c:pt>
                <c:pt idx="37">
                  <c:v>16.091500690199162</c:v>
                </c:pt>
                <c:pt idx="38">
                  <c:v>16.328140406231508</c:v>
                </c:pt>
                <c:pt idx="39">
                  <c:v>16.722539932952078</c:v>
                </c:pt>
                <c:pt idx="40">
                  <c:v>16.959179648984414</c:v>
                </c:pt>
                <c:pt idx="41">
                  <c:v>17.195819365016749</c:v>
                </c:pt>
                <c:pt idx="42">
                  <c:v>17.432459081049096</c:v>
                </c:pt>
                <c:pt idx="43">
                  <c:v>17.669098797081432</c:v>
                </c:pt>
                <c:pt idx="44">
                  <c:v>17.905738513113768</c:v>
                </c:pt>
                <c:pt idx="45">
                  <c:v>18.142378229146114</c:v>
                </c:pt>
                <c:pt idx="46">
                  <c:v>18.497337803194618</c:v>
                </c:pt>
                <c:pt idx="47">
                  <c:v>18.733977519226965</c:v>
                </c:pt>
                <c:pt idx="48">
                  <c:v>18.970617235259301</c:v>
                </c:pt>
                <c:pt idx="49">
                  <c:v>19.207256951291647</c:v>
                </c:pt>
                <c:pt idx="50">
                  <c:v>19.404456714651932</c:v>
                </c:pt>
                <c:pt idx="51">
                  <c:v>19.641096430684268</c:v>
                </c:pt>
                <c:pt idx="52">
                  <c:v>19.877736146716604</c:v>
                </c:pt>
                <c:pt idx="53">
                  <c:v>20.193255768093056</c:v>
                </c:pt>
                <c:pt idx="54">
                  <c:v>20.429895484125403</c:v>
                </c:pt>
                <c:pt idx="55">
                  <c:v>20.666535200157739</c:v>
                </c:pt>
                <c:pt idx="56">
                  <c:v>20.903174916190085</c:v>
                </c:pt>
                <c:pt idx="57">
                  <c:v>21.10037467955037</c:v>
                </c:pt>
                <c:pt idx="58">
                  <c:v>21.297574442910655</c:v>
                </c:pt>
                <c:pt idx="59">
                  <c:v>21.534214158942991</c:v>
                </c:pt>
                <c:pt idx="60">
                  <c:v>21.849733780319443</c:v>
                </c:pt>
                <c:pt idx="61">
                  <c:v>22.046933543679728</c:v>
                </c:pt>
                <c:pt idx="62">
                  <c:v>22.244133307040013</c:v>
                </c:pt>
                <c:pt idx="63">
                  <c:v>22.480773023072349</c:v>
                </c:pt>
                <c:pt idx="64">
                  <c:v>22.677972786432633</c:v>
                </c:pt>
                <c:pt idx="65">
                  <c:v>22.875172549792918</c:v>
                </c:pt>
                <c:pt idx="66">
                  <c:v>23.072372313153203</c:v>
                </c:pt>
                <c:pt idx="67">
                  <c:v>23.387891934529666</c:v>
                </c:pt>
                <c:pt idx="68">
                  <c:v>23.585091697889951</c:v>
                </c:pt>
                <c:pt idx="69">
                  <c:v>23.821731413922286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A9-4BD1-BC68-6A1E0A766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2695376"/>
        <c:axId val="412695048"/>
      </c:scatterChart>
      <c:valAx>
        <c:axId val="412695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/>
                  <a:t>Time</a:t>
                </a:r>
                <a:r>
                  <a:rPr lang="en-GB" sz="1400" baseline="0"/>
                  <a:t> (min)</a:t>
                </a:r>
                <a:endParaRPr lang="en-GB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2695048"/>
        <c:crosses val="autoZero"/>
        <c:crossBetween val="midCat"/>
      </c:valAx>
      <c:valAx>
        <c:axId val="412695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/>
                  <a:t>Cumulated water loss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2695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116861</xdr:colOff>
      <xdr:row>30</xdr:row>
      <xdr:rowOff>142070</xdr:rowOff>
    </xdr:from>
    <xdr:to>
      <xdr:col>12</xdr:col>
      <xdr:colOff>288153</xdr:colOff>
      <xdr:row>45</xdr:row>
      <xdr:rowOff>108053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18A580C-B0BD-4942-85B3-DD95BD3852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118778</xdr:colOff>
      <xdr:row>17</xdr:row>
      <xdr:rowOff>70435</xdr:rowOff>
    </xdr:from>
    <xdr:to>
      <xdr:col>12</xdr:col>
      <xdr:colOff>300957</xdr:colOff>
      <xdr:row>30</xdr:row>
      <xdr:rowOff>151359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CED4CC-7A99-4629-8D66-C89004EA4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WL rice IR42 8 seg 5cm rep1" connectionId="1" xr16:uid="{43DE9FBA-2A60-4FED-BDA7-68FDD162EB0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1D73-BE82-4B5B-97B1-CC40895A757F}">
  <dimension ref="A1:X93"/>
  <sheetViews>
    <sheetView tabSelected="1" zoomScale="85" zoomScaleNormal="85" workbookViewId="0">
      <selection activeCell="E18" sqref="E18"/>
    </sheetView>
  </sheetViews>
  <sheetFormatPr defaultColWidth="9.15234375" defaultRowHeight="14.6" x14ac:dyDescent="0.4"/>
  <cols>
    <col min="1" max="1" width="8.53515625" style="9" bestFit="1" customWidth="1"/>
    <col min="2" max="2" width="10.921875" style="9" bestFit="1" customWidth="1"/>
    <col min="3" max="3" width="6.84375" style="9" bestFit="1" customWidth="1"/>
    <col min="4" max="4" width="4.3828125" style="9" bestFit="1" customWidth="1"/>
    <col min="5" max="5" width="13" style="9" bestFit="1" customWidth="1"/>
    <col min="6" max="6" width="12.69140625" style="9" bestFit="1" customWidth="1"/>
    <col min="7" max="7" width="13.765625" style="9" customWidth="1"/>
    <col min="8" max="8" width="14.53515625" style="9" customWidth="1"/>
    <col min="9" max="9" width="10.84375" style="9" customWidth="1"/>
    <col min="10" max="10" width="10.23046875" style="9" customWidth="1"/>
    <col min="11" max="11" width="11.69140625" style="9" bestFit="1" customWidth="1"/>
    <col min="12" max="12" width="14.3046875" style="9" bestFit="1" customWidth="1"/>
    <col min="13" max="13" width="12.07421875" style="9" customWidth="1"/>
    <col min="14" max="14" width="12.4609375" style="9" customWidth="1"/>
    <col min="15" max="15" width="12.3828125" style="9" customWidth="1"/>
    <col min="16" max="16" width="5.23046875" style="9" bestFit="1" customWidth="1"/>
    <col min="17" max="17" width="12.4609375" style="9" bestFit="1" customWidth="1"/>
    <col min="18" max="18" width="5.23046875" style="9" bestFit="1" customWidth="1"/>
    <col min="19" max="19" width="14.921875" style="9" bestFit="1" customWidth="1"/>
    <col min="20" max="21" width="9.15234375" style="9"/>
    <col min="22" max="25" width="14.84375" style="9" bestFit="1" customWidth="1"/>
    <col min="26" max="16384" width="9.15234375" style="9"/>
  </cols>
  <sheetData>
    <row r="1" spans="1:24" x14ac:dyDescent="0.4">
      <c r="A1" s="23" t="s">
        <v>21</v>
      </c>
      <c r="E1" s="23"/>
    </row>
    <row r="3" spans="1:24" ht="47.15" x14ac:dyDescent="0.4">
      <c r="A3" s="1" t="s">
        <v>0</v>
      </c>
      <c r="B3" s="7" t="s">
        <v>20</v>
      </c>
      <c r="C3" s="7" t="s">
        <v>1</v>
      </c>
      <c r="D3" s="7" t="s">
        <v>2</v>
      </c>
      <c r="E3" s="1" t="s">
        <v>3</v>
      </c>
      <c r="F3" s="2" t="s">
        <v>4</v>
      </c>
      <c r="G3" s="1" t="s">
        <v>5</v>
      </c>
      <c r="H3" s="3" t="s">
        <v>6</v>
      </c>
      <c r="I3" s="4" t="s">
        <v>7</v>
      </c>
      <c r="J3" s="5" t="s">
        <v>8</v>
      </c>
      <c r="K3" s="6" t="s">
        <v>18</v>
      </c>
      <c r="L3" s="7" t="s">
        <v>19</v>
      </c>
      <c r="M3" s="4" t="s">
        <v>9</v>
      </c>
      <c r="N3" s="4" t="s">
        <v>10</v>
      </c>
      <c r="O3" s="8" t="s">
        <v>22</v>
      </c>
      <c r="P3" s="8" t="s">
        <v>11</v>
      </c>
      <c r="Q3" s="4" t="s">
        <v>12</v>
      </c>
      <c r="R3" s="8" t="s">
        <v>11</v>
      </c>
      <c r="S3" s="7" t="s">
        <v>13</v>
      </c>
      <c r="X3" s="9" t="s">
        <v>14</v>
      </c>
    </row>
    <row r="4" spans="1:24" x14ac:dyDescent="0.4">
      <c r="A4" s="30" t="s">
        <v>15</v>
      </c>
      <c r="B4" s="31" t="s">
        <v>16</v>
      </c>
      <c r="C4" s="24">
        <v>0.28999999999999998</v>
      </c>
      <c r="D4" s="12" t="s">
        <v>17</v>
      </c>
      <c r="E4" s="24">
        <v>5</v>
      </c>
      <c r="F4" s="13">
        <f>E4/100</f>
        <v>0.05</v>
      </c>
      <c r="G4" s="25">
        <v>1.08</v>
      </c>
      <c r="H4" s="14">
        <f>AVERAGE(G4:G15)</f>
        <v>1.014</v>
      </c>
      <c r="I4" s="9">
        <f>(H4/2)/1000</f>
        <v>5.0699999999999996E-4</v>
      </c>
      <c r="J4" s="9">
        <f>COUNTA(G4:G15)</f>
        <v>5</v>
      </c>
      <c r="K4" s="24">
        <v>0.42020000000000002</v>
      </c>
      <c r="L4" s="24">
        <v>0.45665</v>
      </c>
      <c r="M4" s="9">
        <f>C4-L4+K4</f>
        <v>0.25355</v>
      </c>
      <c r="N4" s="9">
        <f>2*3.14*I4*F4*J4</f>
        <v>7.9599000000000011E-4</v>
      </c>
      <c r="O4" s="15"/>
      <c r="P4" s="16">
        <v>0</v>
      </c>
      <c r="Q4" s="9">
        <v>0</v>
      </c>
      <c r="R4" s="15"/>
    </row>
    <row r="5" spans="1:24" x14ac:dyDescent="0.4">
      <c r="A5" s="10"/>
      <c r="B5" s="11"/>
      <c r="C5" s="24">
        <v>0.28510000000000002</v>
      </c>
      <c r="D5" s="9" t="s">
        <v>17</v>
      </c>
      <c r="E5" s="12"/>
      <c r="F5" s="12"/>
      <c r="G5" s="26">
        <v>1.08</v>
      </c>
      <c r="H5" s="17"/>
      <c r="K5" s="18"/>
      <c r="L5" s="18"/>
      <c r="O5" s="15">
        <f>C4-C5</f>
        <v>4.8999999999999599E-3</v>
      </c>
      <c r="P5" s="32">
        <v>1</v>
      </c>
      <c r="Q5" s="9">
        <f>O5/$M$4*100+Q4</f>
        <v>1.932557680930767</v>
      </c>
      <c r="R5" s="32">
        <v>0</v>
      </c>
      <c r="S5" s="29">
        <f>(O5/18.02)*1000000/$N$4/60</f>
        <v>5693.540722668853</v>
      </c>
    </row>
    <row r="6" spans="1:24" x14ac:dyDescent="0.4">
      <c r="A6" s="10"/>
      <c r="B6" s="11"/>
      <c r="C6" s="24">
        <v>0.28110000000000002</v>
      </c>
      <c r="D6" s="9" t="s">
        <v>17</v>
      </c>
      <c r="E6" s="12"/>
      <c r="F6" s="12"/>
      <c r="G6" s="26">
        <v>1.08</v>
      </c>
      <c r="H6" s="17"/>
      <c r="O6" s="15">
        <f>C5-C6</f>
        <v>4.0000000000000036E-3</v>
      </c>
      <c r="P6" s="32">
        <v>2</v>
      </c>
      <c r="Q6" s="9">
        <f t="shared" ref="Q6:Q69" si="0">O6/$M$4*100+Q5</f>
        <v>3.5101557878130398</v>
      </c>
      <c r="R6" s="32">
        <v>1</v>
      </c>
      <c r="S6" s="29">
        <f t="shared" ref="S6:S69" si="1">(O6/18.02)*1000000/$N$4/60</f>
        <v>4647.7883450358404</v>
      </c>
    </row>
    <row r="7" spans="1:24" x14ac:dyDescent="0.4">
      <c r="A7" s="10"/>
      <c r="B7" s="11"/>
      <c r="C7" s="24">
        <v>0.27900000000000003</v>
      </c>
      <c r="D7" s="9" t="s">
        <v>17</v>
      </c>
      <c r="E7" s="12"/>
      <c r="G7" s="27">
        <v>1.06</v>
      </c>
      <c r="H7" s="17"/>
      <c r="O7" s="15">
        <f>C6-C7</f>
        <v>2.0999999999999908E-3</v>
      </c>
      <c r="P7" s="32">
        <v>3</v>
      </c>
      <c r="Q7" s="9">
        <f t="shared" si="0"/>
        <v>4.3383947939262288</v>
      </c>
      <c r="R7" s="32">
        <v>2</v>
      </c>
      <c r="S7" s="29">
        <f t="shared" si="1"/>
        <v>2440.0888811438035</v>
      </c>
    </row>
    <row r="8" spans="1:24" x14ac:dyDescent="0.4">
      <c r="A8" s="10"/>
      <c r="B8" s="11"/>
      <c r="C8" s="24">
        <v>0.27679999999999999</v>
      </c>
      <c r="D8" s="9" t="s">
        <v>17</v>
      </c>
      <c r="E8" s="12"/>
      <c r="F8" s="12"/>
      <c r="G8" s="26">
        <v>0.77</v>
      </c>
      <c r="H8" s="17"/>
      <c r="O8" s="15">
        <f t="shared" ref="O8:O63" si="2">C7-C8</f>
        <v>2.2000000000000353E-3</v>
      </c>
      <c r="P8" s="32">
        <v>4</v>
      </c>
      <c r="Q8" s="9">
        <f t="shared" si="0"/>
        <v>5.2060737527114922</v>
      </c>
      <c r="R8" s="32">
        <v>3</v>
      </c>
      <c r="S8" s="29">
        <f t="shared" si="1"/>
        <v>2556.283589769751</v>
      </c>
    </row>
    <row r="9" spans="1:24" x14ac:dyDescent="0.4">
      <c r="A9" s="10"/>
      <c r="B9" s="11"/>
      <c r="C9" s="24">
        <v>0.2757</v>
      </c>
      <c r="D9" s="9" t="s">
        <v>17</v>
      </c>
      <c r="E9" s="12"/>
      <c r="F9" s="12"/>
      <c r="G9" s="26"/>
      <c r="H9" s="17"/>
      <c r="O9" s="15">
        <f t="shared" si="2"/>
        <v>1.0999999999999899E-3</v>
      </c>
      <c r="P9" s="32">
        <v>5</v>
      </c>
      <c r="Q9" s="9">
        <f t="shared" si="0"/>
        <v>5.6399132321041128</v>
      </c>
      <c r="R9" s="32">
        <v>4</v>
      </c>
      <c r="S9" s="29">
        <f t="shared" si="1"/>
        <v>1278.1417948848432</v>
      </c>
    </row>
    <row r="10" spans="1:24" x14ac:dyDescent="0.4">
      <c r="A10" s="10"/>
      <c r="B10" s="11"/>
      <c r="C10" s="24">
        <v>0.27460000000000001</v>
      </c>
      <c r="D10" s="9" t="s">
        <v>17</v>
      </c>
      <c r="E10" s="12"/>
      <c r="F10" s="12"/>
      <c r="G10" s="24"/>
      <c r="H10" s="17"/>
      <c r="O10" s="15">
        <f t="shared" si="2"/>
        <v>1.0999999999999899E-3</v>
      </c>
      <c r="P10" s="32">
        <v>6</v>
      </c>
      <c r="Q10" s="9">
        <f t="shared" si="0"/>
        <v>6.0737527114967333</v>
      </c>
      <c r="R10" s="32">
        <v>5</v>
      </c>
      <c r="S10" s="29">
        <f t="shared" si="1"/>
        <v>1278.1417948848432</v>
      </c>
    </row>
    <row r="11" spans="1:24" x14ac:dyDescent="0.4">
      <c r="A11" s="10"/>
      <c r="B11" s="11"/>
      <c r="C11" s="24">
        <v>0.27360000000000001</v>
      </c>
      <c r="D11" s="9" t="s">
        <v>17</v>
      </c>
      <c r="E11" s="12"/>
      <c r="F11" s="12"/>
      <c r="G11" s="28"/>
      <c r="H11" s="17"/>
      <c r="O11" s="15">
        <f t="shared" si="2"/>
        <v>1.0000000000000009E-3</v>
      </c>
      <c r="P11" s="32">
        <v>7</v>
      </c>
      <c r="Q11" s="9">
        <f t="shared" si="0"/>
        <v>6.4681522382173018</v>
      </c>
      <c r="R11" s="32">
        <v>6</v>
      </c>
      <c r="S11" s="29">
        <f t="shared" si="1"/>
        <v>1161.9470862589601</v>
      </c>
    </row>
    <row r="12" spans="1:24" x14ac:dyDescent="0.4">
      <c r="A12" s="10"/>
      <c r="B12" s="11"/>
      <c r="C12" s="24">
        <v>0.27260000000000001</v>
      </c>
      <c r="D12" s="9" t="s">
        <v>17</v>
      </c>
      <c r="E12" s="12"/>
      <c r="F12" s="12"/>
      <c r="G12" s="26"/>
      <c r="H12" s="17"/>
      <c r="I12" s="19"/>
      <c r="O12" s="15">
        <f t="shared" si="2"/>
        <v>1.0000000000000009E-3</v>
      </c>
      <c r="P12" s="32">
        <v>8</v>
      </c>
      <c r="Q12" s="9">
        <f t="shared" si="0"/>
        <v>6.8625517649378702</v>
      </c>
      <c r="R12" s="32">
        <v>7</v>
      </c>
      <c r="S12" s="29">
        <f t="shared" si="1"/>
        <v>1161.9470862589601</v>
      </c>
    </row>
    <row r="13" spans="1:24" x14ac:dyDescent="0.4">
      <c r="A13" s="10"/>
      <c r="B13" s="11"/>
      <c r="C13" s="24">
        <v>0.27160000000000001</v>
      </c>
      <c r="D13" s="9" t="s">
        <v>17</v>
      </c>
      <c r="E13" s="12"/>
      <c r="F13" s="12"/>
      <c r="G13" s="27"/>
      <c r="H13" s="17"/>
      <c r="O13" s="15">
        <f t="shared" si="2"/>
        <v>1.0000000000000009E-3</v>
      </c>
      <c r="P13" s="32">
        <v>9</v>
      </c>
      <c r="Q13" s="9">
        <f t="shared" si="0"/>
        <v>7.2569512916584387</v>
      </c>
      <c r="R13" s="32">
        <v>8</v>
      </c>
      <c r="S13" s="29">
        <f t="shared" si="1"/>
        <v>1161.9470862589601</v>
      </c>
    </row>
    <row r="14" spans="1:24" x14ac:dyDescent="0.4">
      <c r="A14" s="10"/>
      <c r="B14" s="11"/>
      <c r="C14" s="24">
        <v>0.2707</v>
      </c>
      <c r="D14" s="9" t="s">
        <v>17</v>
      </c>
      <c r="E14" s="12"/>
      <c r="F14" s="12"/>
      <c r="G14" s="24"/>
      <c r="H14" s="17"/>
      <c r="O14" s="15">
        <f t="shared" si="2"/>
        <v>9.000000000000119E-4</v>
      </c>
      <c r="P14" s="32">
        <v>10</v>
      </c>
      <c r="Q14" s="9">
        <f t="shared" si="0"/>
        <v>7.611910865706955</v>
      </c>
      <c r="R14" s="32">
        <v>9</v>
      </c>
      <c r="S14" s="29">
        <f t="shared" si="1"/>
        <v>1045.752377633077</v>
      </c>
    </row>
    <row r="15" spans="1:24" x14ac:dyDescent="0.4">
      <c r="A15" s="10"/>
      <c r="B15" s="11"/>
      <c r="C15" s="24">
        <v>0.26939999999999997</v>
      </c>
      <c r="D15" s="9" t="s">
        <v>17</v>
      </c>
      <c r="E15" s="12"/>
      <c r="F15" s="12"/>
      <c r="G15" s="26"/>
      <c r="H15" s="14"/>
      <c r="O15" s="15">
        <f t="shared" si="2"/>
        <v>1.3000000000000234E-3</v>
      </c>
      <c r="P15" s="32">
        <v>11</v>
      </c>
      <c r="Q15" s="9">
        <f t="shared" si="0"/>
        <v>8.1246302504437029</v>
      </c>
      <c r="R15" s="32">
        <v>10</v>
      </c>
      <c r="S15" s="29">
        <f t="shared" si="1"/>
        <v>1510.531212136674</v>
      </c>
    </row>
    <row r="16" spans="1:24" x14ac:dyDescent="0.4">
      <c r="A16" s="10"/>
      <c r="B16" s="11"/>
      <c r="C16" s="24">
        <v>0.26860000000000001</v>
      </c>
      <c r="D16" s="9" t="s">
        <v>17</v>
      </c>
      <c r="O16" s="15">
        <f t="shared" si="2"/>
        <v>7.999999999999674E-4</v>
      </c>
      <c r="P16" s="32">
        <v>12</v>
      </c>
      <c r="Q16" s="9">
        <f t="shared" si="0"/>
        <v>8.4401498718201449</v>
      </c>
      <c r="R16" s="32">
        <v>11</v>
      </c>
      <c r="S16" s="29">
        <f t="shared" si="1"/>
        <v>929.55766900712945</v>
      </c>
    </row>
    <row r="17" spans="1:19" x14ac:dyDescent="0.4">
      <c r="A17" s="10"/>
      <c r="B17" s="11"/>
      <c r="C17" s="24">
        <v>0.26769999999999999</v>
      </c>
      <c r="D17" s="9" t="s">
        <v>17</v>
      </c>
      <c r="O17" s="15">
        <f t="shared" si="2"/>
        <v>9.000000000000119E-4</v>
      </c>
      <c r="P17" s="32">
        <v>13</v>
      </c>
      <c r="Q17" s="9">
        <f t="shared" si="0"/>
        <v>8.7951094458686612</v>
      </c>
      <c r="R17" s="32">
        <v>12</v>
      </c>
      <c r="S17" s="29">
        <f t="shared" si="1"/>
        <v>1045.752377633077</v>
      </c>
    </row>
    <row r="18" spans="1:19" x14ac:dyDescent="0.4">
      <c r="A18" s="10"/>
      <c r="B18" s="11"/>
      <c r="C18" s="24">
        <v>0.2661</v>
      </c>
      <c r="D18" s="9" t="s">
        <v>17</v>
      </c>
      <c r="O18" s="15">
        <f t="shared" si="2"/>
        <v>1.5999999999999903E-3</v>
      </c>
      <c r="P18" s="32">
        <v>14</v>
      </c>
      <c r="Q18" s="9">
        <f t="shared" si="0"/>
        <v>9.4261486886215664</v>
      </c>
      <c r="R18" s="32">
        <v>13</v>
      </c>
      <c r="S18" s="29">
        <f t="shared" si="1"/>
        <v>1859.1153380143232</v>
      </c>
    </row>
    <row r="19" spans="1:19" x14ac:dyDescent="0.4">
      <c r="A19" s="10"/>
      <c r="B19" s="11"/>
      <c r="C19" s="24">
        <v>0.26600000000000001</v>
      </c>
      <c r="D19" s="9" t="s">
        <v>17</v>
      </c>
      <c r="O19" s="15">
        <f t="shared" si="2"/>
        <v>9.9999999999988987E-5</v>
      </c>
      <c r="P19" s="32">
        <v>15</v>
      </c>
      <c r="Q19" s="9">
        <f t="shared" si="0"/>
        <v>9.4655886412936194</v>
      </c>
      <c r="R19" s="32">
        <v>14</v>
      </c>
      <c r="S19" s="29">
        <f t="shared" si="1"/>
        <v>116.19470862588311</v>
      </c>
    </row>
    <row r="20" spans="1:19" x14ac:dyDescent="0.4">
      <c r="A20" s="10"/>
      <c r="B20" s="11"/>
      <c r="C20" s="24">
        <v>0.26519999999999999</v>
      </c>
      <c r="D20" s="9" t="s">
        <v>17</v>
      </c>
      <c r="O20" s="15">
        <f t="shared" si="2"/>
        <v>8.0000000000002292E-4</v>
      </c>
      <c r="P20" s="32">
        <v>16</v>
      </c>
      <c r="Q20" s="9">
        <f t="shared" si="0"/>
        <v>9.7811082626700827</v>
      </c>
      <c r="R20" s="32">
        <v>15</v>
      </c>
      <c r="S20" s="29">
        <f t="shared" si="1"/>
        <v>929.55766900719391</v>
      </c>
    </row>
    <row r="21" spans="1:19" x14ac:dyDescent="0.4">
      <c r="A21" s="10"/>
      <c r="B21" s="11"/>
      <c r="C21" s="24">
        <v>0.26440000000000002</v>
      </c>
      <c r="D21" s="9" t="s">
        <v>17</v>
      </c>
      <c r="O21" s="15">
        <f t="shared" si="2"/>
        <v>7.999999999999674E-4</v>
      </c>
      <c r="P21" s="32">
        <v>17</v>
      </c>
      <c r="Q21" s="9">
        <f t="shared" si="0"/>
        <v>10.096627884046525</v>
      </c>
      <c r="R21" s="32">
        <v>16</v>
      </c>
      <c r="S21" s="29">
        <f t="shared" si="1"/>
        <v>929.55766900712945</v>
      </c>
    </row>
    <row r="22" spans="1:19" x14ac:dyDescent="0.4">
      <c r="A22" s="10"/>
      <c r="B22" s="11"/>
      <c r="C22" s="24">
        <v>0.26319999999999999</v>
      </c>
      <c r="D22" s="9" t="s">
        <v>17</v>
      </c>
      <c r="O22" s="15">
        <f t="shared" si="2"/>
        <v>1.2000000000000344E-3</v>
      </c>
      <c r="P22" s="32">
        <v>18</v>
      </c>
      <c r="Q22" s="9">
        <f t="shared" si="0"/>
        <v>10.56990731611122</v>
      </c>
      <c r="R22" s="32">
        <v>17</v>
      </c>
      <c r="S22" s="29">
        <f t="shared" si="1"/>
        <v>1394.3365035107906</v>
      </c>
    </row>
    <row r="23" spans="1:19" x14ac:dyDescent="0.4">
      <c r="A23" s="10"/>
      <c r="B23" s="11"/>
      <c r="C23" s="24">
        <v>0.26200000000000001</v>
      </c>
      <c r="D23" s="9" t="s">
        <v>17</v>
      </c>
      <c r="O23" s="15">
        <f t="shared" si="2"/>
        <v>1.1999999999999789E-3</v>
      </c>
      <c r="P23" s="32">
        <v>19</v>
      </c>
      <c r="Q23" s="9">
        <f t="shared" si="0"/>
        <v>11.043186748175893</v>
      </c>
      <c r="R23" s="32">
        <v>18</v>
      </c>
      <c r="S23" s="29">
        <f t="shared" si="1"/>
        <v>1394.3365035107265</v>
      </c>
    </row>
    <row r="24" spans="1:19" x14ac:dyDescent="0.4">
      <c r="A24" s="10"/>
      <c r="B24" s="11"/>
      <c r="C24" s="24">
        <v>0.26169999999999999</v>
      </c>
      <c r="D24" s="9" t="s">
        <v>17</v>
      </c>
      <c r="K24" s="20"/>
      <c r="O24" s="15">
        <f t="shared" si="2"/>
        <v>3.0000000000002247E-4</v>
      </c>
      <c r="P24" s="32">
        <v>20</v>
      </c>
      <c r="Q24" s="9">
        <f t="shared" si="0"/>
        <v>11.161506606192072</v>
      </c>
      <c r="R24" s="32">
        <v>19</v>
      </c>
      <c r="S24" s="29">
        <f t="shared" si="1"/>
        <v>348.5841258777138</v>
      </c>
    </row>
    <row r="25" spans="1:19" x14ac:dyDescent="0.4">
      <c r="A25" s="10"/>
      <c r="B25" s="11"/>
      <c r="C25" s="24">
        <v>0.26090000000000002</v>
      </c>
      <c r="D25" s="9" t="s">
        <v>17</v>
      </c>
      <c r="G25" s="20"/>
      <c r="O25" s="15">
        <f t="shared" si="2"/>
        <v>7.999999999999674E-4</v>
      </c>
      <c r="P25" s="32">
        <v>21</v>
      </c>
      <c r="Q25" s="9">
        <f t="shared" si="0"/>
        <v>11.477026227568514</v>
      </c>
      <c r="R25" s="32">
        <v>20</v>
      </c>
      <c r="S25" s="29">
        <f t="shared" si="1"/>
        <v>929.55766900712945</v>
      </c>
    </row>
    <row r="26" spans="1:19" x14ac:dyDescent="0.4">
      <c r="A26" s="10"/>
      <c r="B26" s="11"/>
      <c r="C26" s="24">
        <v>0.26019999999999999</v>
      </c>
      <c r="D26" s="9" t="s">
        <v>17</v>
      </c>
      <c r="J26" s="21"/>
      <c r="O26" s="15">
        <f t="shared" si="2"/>
        <v>7.0000000000003393E-4</v>
      </c>
      <c r="P26" s="32">
        <v>22</v>
      </c>
      <c r="Q26" s="9">
        <f t="shared" si="0"/>
        <v>11.753105896272924</v>
      </c>
      <c r="R26" s="32">
        <v>21</v>
      </c>
      <c r="S26" s="29">
        <f t="shared" si="1"/>
        <v>813.36296038131081</v>
      </c>
    </row>
    <row r="27" spans="1:19" x14ac:dyDescent="0.4">
      <c r="A27" s="10"/>
      <c r="B27" s="11"/>
      <c r="C27" s="24">
        <v>0.25900000000000001</v>
      </c>
      <c r="D27" s="9" t="s">
        <v>17</v>
      </c>
      <c r="O27" s="15">
        <f t="shared" si="2"/>
        <v>1.1999999999999789E-3</v>
      </c>
      <c r="P27" s="32">
        <v>23</v>
      </c>
      <c r="Q27" s="9">
        <f t="shared" si="0"/>
        <v>12.226385328337598</v>
      </c>
      <c r="R27" s="32">
        <v>22</v>
      </c>
      <c r="S27" s="29">
        <f t="shared" si="1"/>
        <v>1394.3365035107265</v>
      </c>
    </row>
    <row r="28" spans="1:19" x14ac:dyDescent="0.4">
      <c r="A28" s="10"/>
      <c r="B28" s="11"/>
      <c r="C28" s="24">
        <v>0.2586</v>
      </c>
      <c r="D28" s="9" t="s">
        <v>17</v>
      </c>
      <c r="O28" s="15">
        <f t="shared" si="2"/>
        <v>4.0000000000001146E-4</v>
      </c>
      <c r="P28" s="32">
        <v>24</v>
      </c>
      <c r="Q28" s="9">
        <f t="shared" si="0"/>
        <v>12.384145139025829</v>
      </c>
      <c r="R28" s="32">
        <v>23</v>
      </c>
      <c r="S28" s="29">
        <f t="shared" si="1"/>
        <v>464.77883450359695</v>
      </c>
    </row>
    <row r="29" spans="1:19" x14ac:dyDescent="0.4">
      <c r="A29" s="10"/>
      <c r="B29" s="11"/>
      <c r="C29" s="24">
        <v>0.25750000000000001</v>
      </c>
      <c r="D29" s="9" t="s">
        <v>17</v>
      </c>
      <c r="O29" s="15">
        <f t="shared" si="2"/>
        <v>1.0999999999999899E-3</v>
      </c>
      <c r="P29" s="32">
        <v>25</v>
      </c>
      <c r="Q29" s="9">
        <f t="shared" si="0"/>
        <v>12.81798461841845</v>
      </c>
      <c r="R29" s="32">
        <v>24</v>
      </c>
      <c r="S29" s="29">
        <f t="shared" si="1"/>
        <v>1278.1417948848432</v>
      </c>
    </row>
    <row r="30" spans="1:19" x14ac:dyDescent="0.4">
      <c r="A30" s="10"/>
      <c r="B30" s="11"/>
      <c r="C30" s="24">
        <v>0.25679999999999997</v>
      </c>
      <c r="D30" s="9" t="s">
        <v>17</v>
      </c>
      <c r="O30" s="15">
        <f t="shared" si="2"/>
        <v>7.0000000000003393E-4</v>
      </c>
      <c r="P30" s="32">
        <v>26</v>
      </c>
      <c r="Q30" s="9">
        <f t="shared" si="0"/>
        <v>13.09406428712286</v>
      </c>
      <c r="R30" s="32">
        <v>25</v>
      </c>
      <c r="S30" s="29">
        <f t="shared" si="1"/>
        <v>813.36296038131081</v>
      </c>
    </row>
    <row r="31" spans="1:19" x14ac:dyDescent="0.4">
      <c r="A31" s="10"/>
      <c r="B31" s="11"/>
      <c r="C31" s="24">
        <v>0.25609999999999999</v>
      </c>
      <c r="D31" s="9" t="s">
        <v>17</v>
      </c>
      <c r="K31" s="21"/>
      <c r="O31" s="15">
        <f t="shared" si="2"/>
        <v>6.9999999999997842E-4</v>
      </c>
      <c r="P31" s="32">
        <v>27</v>
      </c>
      <c r="Q31" s="9">
        <f t="shared" si="0"/>
        <v>13.370143955827249</v>
      </c>
      <c r="R31" s="32">
        <v>26</v>
      </c>
      <c r="S31" s="29">
        <f t="shared" si="1"/>
        <v>813.36296038124624</v>
      </c>
    </row>
    <row r="32" spans="1:19" x14ac:dyDescent="0.4">
      <c r="A32" s="10"/>
      <c r="B32" s="11"/>
      <c r="C32" s="24">
        <v>0.25540000000000002</v>
      </c>
      <c r="D32" s="9" t="s">
        <v>17</v>
      </c>
      <c r="O32" s="15">
        <f t="shared" si="2"/>
        <v>6.9999999999997842E-4</v>
      </c>
      <c r="P32" s="32">
        <v>28</v>
      </c>
      <c r="Q32" s="9">
        <f t="shared" si="0"/>
        <v>13.646223624531638</v>
      </c>
      <c r="R32" s="32">
        <v>27</v>
      </c>
      <c r="S32" s="29">
        <f t="shared" si="1"/>
        <v>813.36296038124624</v>
      </c>
    </row>
    <row r="33" spans="1:19" x14ac:dyDescent="0.4">
      <c r="A33" s="10"/>
      <c r="B33" s="11"/>
      <c r="C33" s="24">
        <v>0.25469999999999998</v>
      </c>
      <c r="D33" s="9" t="s">
        <v>17</v>
      </c>
      <c r="J33" s="22"/>
      <c r="O33" s="15">
        <f t="shared" si="2"/>
        <v>7.0000000000003393E-4</v>
      </c>
      <c r="P33" s="32">
        <v>29</v>
      </c>
      <c r="Q33" s="9">
        <f t="shared" si="0"/>
        <v>13.922303293236048</v>
      </c>
      <c r="R33" s="32">
        <v>28</v>
      </c>
      <c r="S33" s="29">
        <f t="shared" si="1"/>
        <v>813.36296038131081</v>
      </c>
    </row>
    <row r="34" spans="1:19" x14ac:dyDescent="0.4">
      <c r="A34" s="10"/>
      <c r="B34" s="11"/>
      <c r="C34" s="24">
        <v>0.254</v>
      </c>
      <c r="D34" s="9" t="s">
        <v>17</v>
      </c>
      <c r="O34" s="15">
        <f t="shared" si="2"/>
        <v>6.9999999999997842E-4</v>
      </c>
      <c r="P34" s="32">
        <v>30</v>
      </c>
      <c r="Q34" s="9">
        <f t="shared" si="0"/>
        <v>14.198382961940437</v>
      </c>
      <c r="R34" s="32">
        <v>29</v>
      </c>
      <c r="S34" s="29">
        <f t="shared" si="1"/>
        <v>813.36296038124624</v>
      </c>
    </row>
    <row r="35" spans="1:19" x14ac:dyDescent="0.4">
      <c r="A35" s="10"/>
      <c r="B35" s="11"/>
      <c r="C35" s="24">
        <v>0.25330000000000003</v>
      </c>
      <c r="D35" s="9" t="s">
        <v>17</v>
      </c>
      <c r="O35" s="15">
        <f t="shared" si="2"/>
        <v>6.9999999999997842E-4</v>
      </c>
      <c r="P35" s="32">
        <v>31</v>
      </c>
      <c r="Q35" s="9">
        <f t="shared" si="0"/>
        <v>14.474462630644826</v>
      </c>
      <c r="R35" s="32">
        <v>30</v>
      </c>
      <c r="S35" s="29">
        <f t="shared" si="1"/>
        <v>813.36296038124624</v>
      </c>
    </row>
    <row r="36" spans="1:19" x14ac:dyDescent="0.4">
      <c r="A36" s="10"/>
      <c r="B36" s="11"/>
      <c r="C36" s="24">
        <v>0.25240000000000001</v>
      </c>
      <c r="D36" s="9" t="s">
        <v>17</v>
      </c>
      <c r="O36" s="15">
        <f t="shared" si="2"/>
        <v>9.000000000000119E-4</v>
      </c>
      <c r="P36" s="32">
        <v>32</v>
      </c>
      <c r="Q36" s="9">
        <f t="shared" si="0"/>
        <v>14.829422204693342</v>
      </c>
      <c r="R36" s="32">
        <v>31</v>
      </c>
      <c r="S36" s="29">
        <f t="shared" si="1"/>
        <v>1045.752377633077</v>
      </c>
    </row>
    <row r="37" spans="1:19" x14ac:dyDescent="0.4">
      <c r="A37" s="10"/>
      <c r="B37" s="11"/>
      <c r="C37" s="24">
        <v>0.25169999999999998</v>
      </c>
      <c r="D37" s="9" t="s">
        <v>17</v>
      </c>
      <c r="O37" s="15">
        <f t="shared" si="2"/>
        <v>7.0000000000003393E-4</v>
      </c>
      <c r="P37" s="32">
        <v>33</v>
      </c>
      <c r="Q37" s="9">
        <f t="shared" si="0"/>
        <v>15.105501873397753</v>
      </c>
      <c r="R37" s="32">
        <v>32</v>
      </c>
      <c r="S37" s="29">
        <f t="shared" si="1"/>
        <v>813.36296038131081</v>
      </c>
    </row>
    <row r="38" spans="1:19" x14ac:dyDescent="0.4">
      <c r="A38" s="10"/>
      <c r="B38" s="11"/>
      <c r="C38" s="24">
        <v>0.25109999999999999</v>
      </c>
      <c r="D38" s="9" t="s">
        <v>17</v>
      </c>
      <c r="O38" s="15">
        <f t="shared" si="2"/>
        <v>5.9999999999998943E-4</v>
      </c>
      <c r="P38" s="32">
        <v>34</v>
      </c>
      <c r="Q38" s="9">
        <f t="shared" si="0"/>
        <v>15.342141589430089</v>
      </c>
      <c r="R38" s="32">
        <v>33</v>
      </c>
      <c r="S38" s="29">
        <f t="shared" si="1"/>
        <v>697.16825175536326</v>
      </c>
    </row>
    <row r="39" spans="1:19" x14ac:dyDescent="0.4">
      <c r="A39" s="10"/>
      <c r="B39" s="11"/>
      <c r="C39" s="24">
        <v>0.25040000000000001</v>
      </c>
      <c r="D39" s="9" t="s">
        <v>17</v>
      </c>
      <c r="O39" s="15">
        <f t="shared" si="2"/>
        <v>6.9999999999997842E-4</v>
      </c>
      <c r="P39" s="32">
        <v>35</v>
      </c>
      <c r="Q39" s="9">
        <f t="shared" si="0"/>
        <v>15.618221258134477</v>
      </c>
      <c r="R39" s="32">
        <v>34</v>
      </c>
      <c r="S39" s="29">
        <f t="shared" si="1"/>
        <v>813.36296038124624</v>
      </c>
    </row>
    <row r="40" spans="1:19" x14ac:dyDescent="0.4">
      <c r="A40" s="10"/>
      <c r="B40" s="11"/>
      <c r="C40" s="24">
        <v>0.24979999999999999</v>
      </c>
      <c r="D40" s="9" t="s">
        <v>17</v>
      </c>
      <c r="O40" s="15">
        <f t="shared" si="2"/>
        <v>6.0000000000001719E-4</v>
      </c>
      <c r="P40" s="32">
        <v>36</v>
      </c>
      <c r="Q40" s="9">
        <f t="shared" si="0"/>
        <v>15.854860974166826</v>
      </c>
      <c r="R40" s="32">
        <v>35</v>
      </c>
      <c r="S40" s="29">
        <f t="shared" si="1"/>
        <v>697.16825175539532</v>
      </c>
    </row>
    <row r="41" spans="1:19" x14ac:dyDescent="0.4">
      <c r="A41" s="10"/>
      <c r="B41" s="11"/>
      <c r="C41" s="24">
        <v>0.2492</v>
      </c>
      <c r="D41" s="9" t="s">
        <v>17</v>
      </c>
      <c r="O41" s="15">
        <f t="shared" si="2"/>
        <v>5.9999999999998943E-4</v>
      </c>
      <c r="P41" s="32">
        <v>37</v>
      </c>
      <c r="Q41" s="9">
        <f t="shared" si="0"/>
        <v>16.091500690199162</v>
      </c>
      <c r="R41" s="32">
        <v>36</v>
      </c>
      <c r="S41" s="29">
        <f t="shared" si="1"/>
        <v>697.16825175536326</v>
      </c>
    </row>
    <row r="42" spans="1:19" x14ac:dyDescent="0.4">
      <c r="A42" s="10"/>
      <c r="B42" s="11"/>
      <c r="C42" s="24">
        <v>0.24859999999999999</v>
      </c>
      <c r="D42" s="9" t="s">
        <v>17</v>
      </c>
      <c r="O42" s="15">
        <f t="shared" si="2"/>
        <v>6.0000000000001719E-4</v>
      </c>
      <c r="P42" s="32">
        <v>38</v>
      </c>
      <c r="Q42" s="9">
        <f t="shared" si="0"/>
        <v>16.328140406231508</v>
      </c>
      <c r="R42" s="32">
        <v>37</v>
      </c>
      <c r="S42" s="29">
        <f t="shared" si="1"/>
        <v>697.16825175539532</v>
      </c>
    </row>
    <row r="43" spans="1:19" x14ac:dyDescent="0.4">
      <c r="A43" s="10"/>
      <c r="B43" s="11"/>
      <c r="C43" s="24">
        <v>0.24759999999999999</v>
      </c>
      <c r="D43" s="9" t="s">
        <v>17</v>
      </c>
      <c r="O43" s="15">
        <f t="shared" si="2"/>
        <v>1.0000000000000009E-3</v>
      </c>
      <c r="P43" s="32">
        <v>39</v>
      </c>
      <c r="Q43" s="9">
        <f t="shared" si="0"/>
        <v>16.722539932952078</v>
      </c>
      <c r="R43" s="32">
        <v>38</v>
      </c>
      <c r="S43" s="29">
        <f t="shared" si="1"/>
        <v>1161.9470862589601</v>
      </c>
    </row>
    <row r="44" spans="1:19" x14ac:dyDescent="0.4">
      <c r="A44" s="10"/>
      <c r="B44" s="11"/>
      <c r="C44" s="24">
        <v>0.247</v>
      </c>
      <c r="D44" s="9" t="s">
        <v>17</v>
      </c>
      <c r="O44" s="15">
        <f t="shared" si="2"/>
        <v>5.9999999999998943E-4</v>
      </c>
      <c r="P44" s="32">
        <v>40</v>
      </c>
      <c r="Q44" s="9">
        <f t="shared" si="0"/>
        <v>16.959179648984414</v>
      </c>
      <c r="R44" s="32">
        <v>39</v>
      </c>
      <c r="S44" s="29">
        <f t="shared" si="1"/>
        <v>697.16825175536326</v>
      </c>
    </row>
    <row r="45" spans="1:19" x14ac:dyDescent="0.4">
      <c r="A45" s="10"/>
      <c r="B45" s="11"/>
      <c r="C45" s="24">
        <v>0.24640000000000001</v>
      </c>
      <c r="D45" s="9" t="s">
        <v>17</v>
      </c>
      <c r="O45" s="15">
        <f t="shared" si="2"/>
        <v>5.9999999999998943E-4</v>
      </c>
      <c r="P45" s="32">
        <v>41</v>
      </c>
      <c r="Q45" s="9">
        <f t="shared" si="0"/>
        <v>17.195819365016749</v>
      </c>
      <c r="R45" s="32">
        <v>40</v>
      </c>
      <c r="S45" s="29">
        <f t="shared" si="1"/>
        <v>697.16825175536326</v>
      </c>
    </row>
    <row r="46" spans="1:19" x14ac:dyDescent="0.4">
      <c r="A46" s="10"/>
      <c r="B46" s="11"/>
      <c r="C46" s="24">
        <v>0.24579999999999999</v>
      </c>
      <c r="D46" s="9" t="s">
        <v>17</v>
      </c>
      <c r="O46" s="15">
        <f t="shared" si="2"/>
        <v>6.0000000000001719E-4</v>
      </c>
      <c r="P46" s="32">
        <v>42</v>
      </c>
      <c r="Q46" s="9">
        <f t="shared" si="0"/>
        <v>17.432459081049096</v>
      </c>
      <c r="R46" s="32">
        <v>41</v>
      </c>
      <c r="S46" s="29">
        <f t="shared" si="1"/>
        <v>697.16825175539532</v>
      </c>
    </row>
    <row r="47" spans="1:19" x14ac:dyDescent="0.4">
      <c r="A47" s="10"/>
      <c r="B47" s="11"/>
      <c r="C47" s="24">
        <v>0.2452</v>
      </c>
      <c r="D47" s="9" t="s">
        <v>17</v>
      </c>
      <c r="O47" s="15">
        <f t="shared" si="2"/>
        <v>5.9999999999998943E-4</v>
      </c>
      <c r="P47" s="32">
        <v>43</v>
      </c>
      <c r="Q47" s="9">
        <f t="shared" si="0"/>
        <v>17.669098797081432</v>
      </c>
      <c r="R47" s="32">
        <v>42</v>
      </c>
      <c r="S47" s="29">
        <f t="shared" si="1"/>
        <v>697.16825175536326</v>
      </c>
    </row>
    <row r="48" spans="1:19" x14ac:dyDescent="0.4">
      <c r="A48" s="10"/>
      <c r="B48" s="11"/>
      <c r="C48" s="24">
        <v>0.24460000000000001</v>
      </c>
      <c r="D48" s="9" t="s">
        <v>17</v>
      </c>
      <c r="O48" s="15">
        <f t="shared" si="2"/>
        <v>5.9999999999998943E-4</v>
      </c>
      <c r="P48" s="32">
        <v>44</v>
      </c>
      <c r="Q48" s="9">
        <f t="shared" si="0"/>
        <v>17.905738513113768</v>
      </c>
      <c r="R48" s="32">
        <v>43</v>
      </c>
      <c r="S48" s="29">
        <f t="shared" si="1"/>
        <v>697.16825175536326</v>
      </c>
    </row>
    <row r="49" spans="1:19" x14ac:dyDescent="0.4">
      <c r="A49" s="10"/>
      <c r="B49" s="11"/>
      <c r="C49" s="24">
        <v>0.24399999999999999</v>
      </c>
      <c r="D49" s="9" t="s">
        <v>17</v>
      </c>
      <c r="O49" s="15">
        <f t="shared" si="2"/>
        <v>6.0000000000001719E-4</v>
      </c>
      <c r="P49" s="32">
        <v>45</v>
      </c>
      <c r="Q49" s="9">
        <f t="shared" si="0"/>
        <v>18.142378229146114</v>
      </c>
      <c r="R49" s="32">
        <v>44</v>
      </c>
      <c r="S49" s="29">
        <f t="shared" si="1"/>
        <v>697.16825175539532</v>
      </c>
    </row>
    <row r="50" spans="1:19" x14ac:dyDescent="0.4">
      <c r="A50" s="10"/>
      <c r="B50" s="11"/>
      <c r="C50" s="24">
        <v>0.24310000000000001</v>
      </c>
      <c r="D50" s="9" t="s">
        <v>17</v>
      </c>
      <c r="O50" s="15">
        <f t="shared" si="2"/>
        <v>8.9999999999998415E-4</v>
      </c>
      <c r="P50" s="32">
        <v>46</v>
      </c>
      <c r="Q50" s="9">
        <f t="shared" si="0"/>
        <v>18.497337803194618</v>
      </c>
      <c r="R50" s="32">
        <v>45</v>
      </c>
      <c r="S50" s="29">
        <f t="shared" si="1"/>
        <v>1045.7523776330447</v>
      </c>
    </row>
    <row r="51" spans="1:19" x14ac:dyDescent="0.4">
      <c r="A51" s="10"/>
      <c r="B51" s="11"/>
      <c r="C51" s="24">
        <v>0.24249999999999999</v>
      </c>
      <c r="D51" s="9" t="s">
        <v>17</v>
      </c>
      <c r="O51" s="15">
        <f t="shared" si="2"/>
        <v>6.0000000000001719E-4</v>
      </c>
      <c r="P51" s="32">
        <v>47</v>
      </c>
      <c r="Q51" s="9">
        <f t="shared" si="0"/>
        <v>18.733977519226965</v>
      </c>
      <c r="R51" s="32">
        <v>46</v>
      </c>
      <c r="S51" s="29">
        <f t="shared" si="1"/>
        <v>697.16825175539532</v>
      </c>
    </row>
    <row r="52" spans="1:19" x14ac:dyDescent="0.4">
      <c r="A52" s="10"/>
      <c r="B52" s="11"/>
      <c r="C52" s="24">
        <v>0.2419</v>
      </c>
      <c r="D52" s="9" t="s">
        <v>17</v>
      </c>
      <c r="O52" s="15">
        <f t="shared" si="2"/>
        <v>5.9999999999998943E-4</v>
      </c>
      <c r="P52" s="32">
        <v>48</v>
      </c>
      <c r="Q52" s="9">
        <f t="shared" si="0"/>
        <v>18.970617235259301</v>
      </c>
      <c r="R52" s="32">
        <v>47</v>
      </c>
      <c r="S52" s="29">
        <f t="shared" si="1"/>
        <v>697.16825175536326</v>
      </c>
    </row>
    <row r="53" spans="1:19" x14ac:dyDescent="0.4">
      <c r="A53" s="10"/>
      <c r="B53" s="11"/>
      <c r="C53" s="24">
        <v>0.24129999999999999</v>
      </c>
      <c r="D53" s="9" t="s">
        <v>17</v>
      </c>
      <c r="O53" s="15">
        <f t="shared" si="2"/>
        <v>6.0000000000001719E-4</v>
      </c>
      <c r="P53" s="32">
        <v>49</v>
      </c>
      <c r="Q53" s="9">
        <f t="shared" si="0"/>
        <v>19.207256951291647</v>
      </c>
      <c r="R53" s="32">
        <v>48</v>
      </c>
      <c r="S53" s="29">
        <f t="shared" si="1"/>
        <v>697.16825175539532</v>
      </c>
    </row>
    <row r="54" spans="1:19" x14ac:dyDescent="0.4">
      <c r="A54" s="10"/>
      <c r="B54" s="11"/>
      <c r="C54" s="24">
        <v>0.24079999999999999</v>
      </c>
      <c r="D54" s="9" t="s">
        <v>17</v>
      </c>
      <c r="O54" s="15">
        <f t="shared" si="2"/>
        <v>5.0000000000000044E-4</v>
      </c>
      <c r="P54" s="32">
        <v>50</v>
      </c>
      <c r="Q54" s="9">
        <f t="shared" si="0"/>
        <v>19.404456714651932</v>
      </c>
      <c r="R54" s="32">
        <v>49</v>
      </c>
      <c r="S54" s="29">
        <f t="shared" si="1"/>
        <v>580.97354312948005</v>
      </c>
    </row>
    <row r="55" spans="1:19" x14ac:dyDescent="0.4">
      <c r="A55" s="10"/>
      <c r="B55" s="11"/>
      <c r="C55" s="24">
        <v>0.2402</v>
      </c>
      <c r="D55" s="9" t="s">
        <v>17</v>
      </c>
      <c r="O55" s="15">
        <f t="shared" si="2"/>
        <v>5.9999999999998943E-4</v>
      </c>
      <c r="P55" s="32">
        <v>51</v>
      </c>
      <c r="Q55" s="9">
        <f t="shared" si="0"/>
        <v>19.641096430684268</v>
      </c>
      <c r="R55" s="32">
        <v>50</v>
      </c>
      <c r="S55" s="29">
        <f t="shared" si="1"/>
        <v>697.16825175536326</v>
      </c>
    </row>
    <row r="56" spans="1:19" x14ac:dyDescent="0.4">
      <c r="A56" s="10"/>
      <c r="B56" s="11"/>
      <c r="C56" s="24">
        <v>0.23960000000000001</v>
      </c>
      <c r="D56" s="9" t="s">
        <v>17</v>
      </c>
      <c r="O56" s="15">
        <f t="shared" si="2"/>
        <v>5.9999999999998943E-4</v>
      </c>
      <c r="P56" s="32">
        <v>52</v>
      </c>
      <c r="Q56" s="9">
        <f t="shared" si="0"/>
        <v>19.877736146716604</v>
      </c>
      <c r="R56" s="32">
        <v>51</v>
      </c>
      <c r="S56" s="29">
        <f t="shared" si="1"/>
        <v>697.16825175536326</v>
      </c>
    </row>
    <row r="57" spans="1:19" x14ac:dyDescent="0.4">
      <c r="A57" s="10"/>
      <c r="B57" s="11"/>
      <c r="C57" s="24">
        <v>0.23880000000000001</v>
      </c>
      <c r="D57" s="9" t="s">
        <v>17</v>
      </c>
      <c r="O57" s="15">
        <f t="shared" si="2"/>
        <v>7.9999999999999516E-4</v>
      </c>
      <c r="P57" s="32">
        <v>53</v>
      </c>
      <c r="Q57" s="9">
        <f t="shared" si="0"/>
        <v>20.193255768093056</v>
      </c>
      <c r="R57" s="32">
        <v>52</v>
      </c>
      <c r="S57" s="29">
        <f t="shared" si="1"/>
        <v>929.55766900716162</v>
      </c>
    </row>
    <row r="58" spans="1:19" x14ac:dyDescent="0.4">
      <c r="A58" s="10"/>
      <c r="B58" s="11"/>
      <c r="C58" s="24">
        <v>0.2382</v>
      </c>
      <c r="D58" s="9" t="s">
        <v>17</v>
      </c>
      <c r="O58" s="15">
        <f t="shared" si="2"/>
        <v>6.0000000000001719E-4</v>
      </c>
      <c r="P58" s="32">
        <v>54</v>
      </c>
      <c r="Q58" s="9">
        <f t="shared" si="0"/>
        <v>20.429895484125403</v>
      </c>
      <c r="R58" s="32">
        <v>53</v>
      </c>
      <c r="S58" s="29">
        <f t="shared" si="1"/>
        <v>697.16825175539532</v>
      </c>
    </row>
    <row r="59" spans="1:19" x14ac:dyDescent="0.4">
      <c r="A59" s="10"/>
      <c r="B59" s="11"/>
      <c r="C59" s="24">
        <v>0.23760000000000001</v>
      </c>
      <c r="D59" s="9" t="s">
        <v>17</v>
      </c>
      <c r="O59" s="15">
        <f t="shared" si="2"/>
        <v>5.9999999999998943E-4</v>
      </c>
      <c r="P59" s="32">
        <v>55</v>
      </c>
      <c r="Q59" s="9">
        <f t="shared" si="0"/>
        <v>20.666535200157739</v>
      </c>
      <c r="R59" s="32">
        <v>54</v>
      </c>
      <c r="S59" s="29">
        <f t="shared" si="1"/>
        <v>697.16825175536326</v>
      </c>
    </row>
    <row r="60" spans="1:19" x14ac:dyDescent="0.4">
      <c r="A60" s="10"/>
      <c r="B60" s="11"/>
      <c r="C60" s="24">
        <v>0.23699999999999999</v>
      </c>
      <c r="D60" s="9" t="s">
        <v>17</v>
      </c>
      <c r="O60" s="15">
        <f t="shared" si="2"/>
        <v>6.0000000000001719E-4</v>
      </c>
      <c r="P60" s="32">
        <v>56</v>
      </c>
      <c r="Q60" s="9">
        <f t="shared" si="0"/>
        <v>20.903174916190085</v>
      </c>
      <c r="R60" s="32">
        <v>55</v>
      </c>
      <c r="S60" s="29">
        <f t="shared" si="1"/>
        <v>697.16825175539532</v>
      </c>
    </row>
    <row r="61" spans="1:19" x14ac:dyDescent="0.4">
      <c r="A61" s="10"/>
      <c r="B61" s="11"/>
      <c r="C61" s="24">
        <v>0.23649999999999999</v>
      </c>
      <c r="D61" s="9" t="s">
        <v>17</v>
      </c>
      <c r="O61" s="15">
        <f t="shared" si="2"/>
        <v>5.0000000000000044E-4</v>
      </c>
      <c r="P61" s="32">
        <v>57</v>
      </c>
      <c r="Q61" s="9">
        <f t="shared" si="0"/>
        <v>21.10037467955037</v>
      </c>
      <c r="R61" s="32">
        <v>56</v>
      </c>
      <c r="S61" s="29">
        <f t="shared" si="1"/>
        <v>580.97354312948005</v>
      </c>
    </row>
    <row r="62" spans="1:19" x14ac:dyDescent="0.4">
      <c r="A62" s="10"/>
      <c r="B62" s="11"/>
      <c r="C62" s="24">
        <v>0.23599999999999999</v>
      </c>
      <c r="D62" s="9" t="s">
        <v>17</v>
      </c>
      <c r="O62" s="15">
        <f t="shared" si="2"/>
        <v>5.0000000000000044E-4</v>
      </c>
      <c r="P62" s="32">
        <v>58</v>
      </c>
      <c r="Q62" s="9">
        <f t="shared" si="0"/>
        <v>21.297574442910655</v>
      </c>
      <c r="R62" s="32">
        <v>57</v>
      </c>
      <c r="S62" s="29">
        <f t="shared" si="1"/>
        <v>580.97354312948005</v>
      </c>
    </row>
    <row r="63" spans="1:19" x14ac:dyDescent="0.4">
      <c r="A63" s="10"/>
      <c r="B63" s="11"/>
      <c r="C63" s="24">
        <v>0.2354</v>
      </c>
      <c r="D63" s="9" t="s">
        <v>17</v>
      </c>
      <c r="O63" s="15">
        <f t="shared" si="2"/>
        <v>5.9999999999998943E-4</v>
      </c>
      <c r="P63" s="32">
        <v>59</v>
      </c>
      <c r="Q63" s="9">
        <f t="shared" si="0"/>
        <v>21.534214158942991</v>
      </c>
      <c r="R63" s="32">
        <v>58</v>
      </c>
      <c r="S63" s="29">
        <f t="shared" si="1"/>
        <v>697.16825175536326</v>
      </c>
    </row>
    <row r="64" spans="1:19" x14ac:dyDescent="0.4">
      <c r="A64" s="10"/>
      <c r="B64" s="11"/>
      <c r="C64" s="24">
        <v>0.2346</v>
      </c>
      <c r="D64" s="9" t="s">
        <v>17</v>
      </c>
      <c r="O64" s="15">
        <f>C63-C64</f>
        <v>7.9999999999999516E-4</v>
      </c>
      <c r="P64" s="32">
        <v>60</v>
      </c>
      <c r="Q64" s="9">
        <f t="shared" si="0"/>
        <v>21.849733780319443</v>
      </c>
      <c r="R64" s="32">
        <v>59</v>
      </c>
      <c r="S64" s="29">
        <f t="shared" si="1"/>
        <v>929.55766900716162</v>
      </c>
    </row>
    <row r="65" spans="1:19" x14ac:dyDescent="0.4">
      <c r="A65" s="10"/>
      <c r="B65" s="11"/>
      <c r="C65" s="24">
        <v>0.2341</v>
      </c>
      <c r="D65" s="9" t="s">
        <v>17</v>
      </c>
      <c r="O65" s="15">
        <f t="shared" ref="O65:O73" si="3">C64-C65</f>
        <v>5.0000000000000044E-4</v>
      </c>
      <c r="P65" s="32">
        <v>61</v>
      </c>
      <c r="Q65" s="9">
        <f t="shared" si="0"/>
        <v>22.046933543679728</v>
      </c>
      <c r="R65" s="32">
        <v>60</v>
      </c>
      <c r="S65" s="29">
        <f t="shared" si="1"/>
        <v>580.97354312948005</v>
      </c>
    </row>
    <row r="66" spans="1:19" x14ac:dyDescent="0.4">
      <c r="A66" s="10"/>
      <c r="B66" s="11"/>
      <c r="C66" s="24">
        <v>0.2336</v>
      </c>
      <c r="D66" s="9" t="s">
        <v>17</v>
      </c>
      <c r="O66" s="15">
        <f t="shared" si="3"/>
        <v>5.0000000000000044E-4</v>
      </c>
      <c r="P66" s="32">
        <v>62</v>
      </c>
      <c r="Q66" s="9">
        <f t="shared" si="0"/>
        <v>22.244133307040013</v>
      </c>
      <c r="R66" s="32">
        <v>61</v>
      </c>
      <c r="S66" s="29">
        <f t="shared" si="1"/>
        <v>580.97354312948005</v>
      </c>
    </row>
    <row r="67" spans="1:19" x14ac:dyDescent="0.4">
      <c r="A67" s="10"/>
      <c r="B67" s="11"/>
      <c r="C67" s="24">
        <v>0.23300000000000001</v>
      </c>
      <c r="D67" s="9" t="s">
        <v>17</v>
      </c>
      <c r="O67" s="15">
        <f t="shared" si="3"/>
        <v>5.9999999999998943E-4</v>
      </c>
      <c r="P67" s="32">
        <v>63</v>
      </c>
      <c r="Q67" s="9">
        <f t="shared" si="0"/>
        <v>22.480773023072349</v>
      </c>
      <c r="R67" s="32">
        <v>62</v>
      </c>
      <c r="S67" s="29">
        <f t="shared" si="1"/>
        <v>697.16825175536326</v>
      </c>
    </row>
    <row r="68" spans="1:19" x14ac:dyDescent="0.4">
      <c r="A68" s="10"/>
      <c r="B68" s="11"/>
      <c r="C68" s="24">
        <v>0.23250000000000001</v>
      </c>
      <c r="D68" s="9" t="s">
        <v>17</v>
      </c>
      <c r="O68" s="15">
        <f t="shared" si="3"/>
        <v>5.0000000000000044E-4</v>
      </c>
      <c r="P68" s="32">
        <v>64</v>
      </c>
      <c r="Q68" s="9">
        <f t="shared" si="0"/>
        <v>22.677972786432633</v>
      </c>
      <c r="R68" s="32">
        <v>63</v>
      </c>
      <c r="S68" s="29">
        <f t="shared" si="1"/>
        <v>580.97354312948005</v>
      </c>
    </row>
    <row r="69" spans="1:19" x14ac:dyDescent="0.4">
      <c r="A69" s="10"/>
      <c r="B69" s="11"/>
      <c r="C69" s="24">
        <v>0.23200000000000001</v>
      </c>
      <c r="D69" s="9" t="s">
        <v>17</v>
      </c>
      <c r="O69" s="15">
        <f t="shared" si="3"/>
        <v>5.0000000000000044E-4</v>
      </c>
      <c r="P69" s="32">
        <v>65</v>
      </c>
      <c r="Q69" s="9">
        <f t="shared" si="0"/>
        <v>22.875172549792918</v>
      </c>
      <c r="R69" s="32">
        <v>64</v>
      </c>
      <c r="S69" s="29">
        <f t="shared" si="1"/>
        <v>580.97354312948005</v>
      </c>
    </row>
    <row r="70" spans="1:19" x14ac:dyDescent="0.4">
      <c r="A70" s="10"/>
      <c r="B70" s="11"/>
      <c r="C70" s="24">
        <v>0.23150000000000001</v>
      </c>
      <c r="D70" s="9" t="s">
        <v>17</v>
      </c>
      <c r="O70" s="15">
        <f t="shared" si="3"/>
        <v>5.0000000000000044E-4</v>
      </c>
      <c r="P70" s="32">
        <v>66</v>
      </c>
      <c r="Q70" s="9">
        <f t="shared" ref="Q70:Q73" si="4">O70/$M$4*100+Q69</f>
        <v>23.072372313153203</v>
      </c>
      <c r="R70" s="32">
        <v>65</v>
      </c>
      <c r="S70" s="29">
        <f t="shared" ref="S70:S73" si="5">(O70/18.02)*1000000/$N$4/60</f>
        <v>580.97354312948005</v>
      </c>
    </row>
    <row r="71" spans="1:19" x14ac:dyDescent="0.4">
      <c r="A71" s="10"/>
      <c r="B71" s="11"/>
      <c r="C71" s="24">
        <v>0.23069999999999999</v>
      </c>
      <c r="D71" s="9" t="s">
        <v>17</v>
      </c>
      <c r="O71" s="15">
        <f t="shared" si="3"/>
        <v>8.0000000000002292E-4</v>
      </c>
      <c r="P71" s="32">
        <v>67</v>
      </c>
      <c r="Q71" s="9">
        <f t="shared" si="4"/>
        <v>23.387891934529666</v>
      </c>
      <c r="R71" s="32">
        <v>66</v>
      </c>
      <c r="S71" s="29">
        <f t="shared" si="5"/>
        <v>929.55766900719391</v>
      </c>
    </row>
    <row r="72" spans="1:19" x14ac:dyDescent="0.4">
      <c r="A72" s="10"/>
      <c r="B72" s="11"/>
      <c r="C72" s="24">
        <v>0.23019999999999999</v>
      </c>
      <c r="D72" s="9" t="s">
        <v>17</v>
      </c>
      <c r="O72" s="15">
        <f t="shared" si="3"/>
        <v>5.0000000000000044E-4</v>
      </c>
      <c r="P72" s="32">
        <v>68</v>
      </c>
      <c r="Q72" s="9">
        <f t="shared" si="4"/>
        <v>23.585091697889951</v>
      </c>
      <c r="R72" s="32">
        <v>67</v>
      </c>
      <c r="S72" s="29">
        <f t="shared" si="5"/>
        <v>580.97354312948005</v>
      </c>
    </row>
    <row r="73" spans="1:19" x14ac:dyDescent="0.4">
      <c r="A73" s="10"/>
      <c r="B73" s="11"/>
      <c r="C73" s="24">
        <v>0.2296</v>
      </c>
      <c r="D73" s="9" t="s">
        <v>17</v>
      </c>
      <c r="O73" s="15">
        <f t="shared" si="3"/>
        <v>5.9999999999998943E-4</v>
      </c>
      <c r="P73" s="32">
        <v>69</v>
      </c>
      <c r="Q73" s="9">
        <f t="shared" si="4"/>
        <v>23.821731413922286</v>
      </c>
      <c r="R73" s="32">
        <v>68</v>
      </c>
      <c r="S73" s="29">
        <f t="shared" si="5"/>
        <v>697.16825175536326</v>
      </c>
    </row>
    <row r="74" spans="1:19" x14ac:dyDescent="0.4">
      <c r="A74" s="10"/>
      <c r="B74" s="11"/>
      <c r="C74"/>
      <c r="O74" s="15"/>
      <c r="P74" s="16"/>
      <c r="R74" s="16"/>
    </row>
    <row r="75" spans="1:19" x14ac:dyDescent="0.4">
      <c r="A75" s="10"/>
      <c r="B75" s="11"/>
      <c r="C75"/>
      <c r="O75" s="15"/>
      <c r="P75" s="16"/>
      <c r="R75" s="16"/>
    </row>
    <row r="76" spans="1:19" x14ac:dyDescent="0.4">
      <c r="A76" s="10"/>
      <c r="B76" s="11"/>
      <c r="C76"/>
      <c r="O76" s="15"/>
      <c r="P76" s="16"/>
      <c r="R76" s="16"/>
    </row>
    <row r="77" spans="1:19" x14ac:dyDescent="0.4">
      <c r="A77" s="10"/>
      <c r="B77" s="11"/>
      <c r="C77"/>
      <c r="O77" s="15"/>
      <c r="P77" s="16"/>
      <c r="R77" s="16"/>
    </row>
    <row r="78" spans="1:19" x14ac:dyDescent="0.4">
      <c r="A78" s="10"/>
      <c r="B78" s="11"/>
      <c r="C78"/>
      <c r="O78" s="15"/>
      <c r="P78" s="16"/>
      <c r="R78" s="16"/>
    </row>
    <row r="79" spans="1:19" x14ac:dyDescent="0.4">
      <c r="A79" s="10"/>
      <c r="B79" s="11"/>
      <c r="C79"/>
      <c r="O79" s="15"/>
      <c r="P79" s="16"/>
      <c r="R79" s="16"/>
    </row>
    <row r="80" spans="1:19" x14ac:dyDescent="0.4">
      <c r="A80" s="10"/>
      <c r="B80" s="11"/>
      <c r="C80"/>
      <c r="O80" s="15"/>
      <c r="P80" s="16"/>
      <c r="R80" s="16"/>
    </row>
    <row r="81" spans="1:18" x14ac:dyDescent="0.4">
      <c r="A81" s="10"/>
      <c r="B81" s="11"/>
      <c r="C81"/>
      <c r="O81" s="15"/>
      <c r="P81" s="16"/>
      <c r="R81" s="16"/>
    </row>
    <row r="82" spans="1:18" x14ac:dyDescent="0.4">
      <c r="A82" s="10"/>
      <c r="B82" s="11"/>
      <c r="C82"/>
      <c r="O82" s="15"/>
      <c r="P82" s="16"/>
      <c r="R82" s="16"/>
    </row>
    <row r="83" spans="1:18" x14ac:dyDescent="0.4">
      <c r="A83" s="10"/>
      <c r="B83" s="11"/>
      <c r="C83"/>
      <c r="O83" s="15"/>
      <c r="P83" s="16"/>
      <c r="R83" s="16"/>
    </row>
    <row r="84" spans="1:18" x14ac:dyDescent="0.4">
      <c r="A84" s="10"/>
      <c r="B84" s="11"/>
      <c r="C84"/>
      <c r="O84" s="15"/>
      <c r="P84" s="16"/>
      <c r="R84" s="16"/>
    </row>
    <row r="85" spans="1:18" x14ac:dyDescent="0.4">
      <c r="A85" s="10"/>
      <c r="B85" s="11"/>
      <c r="C85"/>
      <c r="O85" s="15"/>
      <c r="P85" s="16"/>
      <c r="R85" s="16"/>
    </row>
    <row r="86" spans="1:18" x14ac:dyDescent="0.4">
      <c r="A86" s="10"/>
      <c r="B86" s="11"/>
      <c r="C86"/>
      <c r="O86" s="15"/>
      <c r="P86" s="16"/>
      <c r="R86" s="16"/>
    </row>
    <row r="87" spans="1:18" x14ac:dyDescent="0.4">
      <c r="A87" s="10"/>
      <c r="B87" s="11"/>
      <c r="C87"/>
      <c r="O87" s="15"/>
      <c r="P87" s="16"/>
      <c r="R87" s="16"/>
    </row>
    <row r="88" spans="1:18" x14ac:dyDescent="0.4">
      <c r="A88" s="10"/>
      <c r="B88" s="11"/>
      <c r="C88"/>
      <c r="O88" s="15"/>
      <c r="P88" s="16"/>
      <c r="R88" s="16"/>
    </row>
    <row r="89" spans="1:18" x14ac:dyDescent="0.4">
      <c r="A89" s="10"/>
      <c r="B89" s="11"/>
      <c r="C89"/>
      <c r="O89" s="15"/>
      <c r="P89" s="16"/>
      <c r="R89" s="16"/>
    </row>
    <row r="90" spans="1:18" x14ac:dyDescent="0.4">
      <c r="A90" s="10"/>
      <c r="B90" s="11"/>
      <c r="C90"/>
      <c r="O90" s="15"/>
      <c r="P90" s="16"/>
      <c r="R90" s="16"/>
    </row>
    <row r="91" spans="1:18" x14ac:dyDescent="0.4">
      <c r="A91" s="10"/>
      <c r="B91" s="11"/>
      <c r="C91"/>
      <c r="O91" s="15"/>
      <c r="P91" s="16"/>
      <c r="R91" s="16"/>
    </row>
    <row r="92" spans="1:18" x14ac:dyDescent="0.4">
      <c r="A92" s="10"/>
      <c r="B92" s="11"/>
      <c r="C92"/>
      <c r="O92" s="15"/>
      <c r="P92" s="16"/>
      <c r="R92" s="16"/>
    </row>
    <row r="93" spans="1:18" x14ac:dyDescent="0.4">
      <c r="A93" s="10"/>
      <c r="B93" s="11"/>
      <c r="C93"/>
      <c r="O93" s="15"/>
      <c r="P93" s="16"/>
      <c r="R93" s="16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Replicate X</vt:lpstr>
      <vt:lpstr>'Replicate X'!RWL_rice_IR42_8_seg_5cm_rep1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Peralta Ogorek (staff)</dc:creator>
  <cp:lastModifiedBy>Lucas Peralta Ogorek (staff)</cp:lastModifiedBy>
  <dcterms:created xsi:type="dcterms:W3CDTF">2026-04-15T10:10:35Z</dcterms:created>
  <dcterms:modified xsi:type="dcterms:W3CDTF">2026-07-22T14:37:25Z</dcterms:modified>
</cp:coreProperties>
</file>