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etalfort-my.sharepoint.com/personal/laurent_tiret_vet-alfort_fr/Documents/DMD-Gut/Article Bio-Protocol qPCR Analysis/Supplementary Files/"/>
    </mc:Choice>
  </mc:AlternateContent>
  <xr:revisionPtr revIDLastSave="1448" documentId="8_{0CC864B4-5C6D-FC43-823F-A4666FA6DCAB}" xr6:coauthVersionLast="47" xr6:coauthVersionMax="47" xr10:uidLastSave="{13FCB4C9-5CB6-4701-855C-9051ED5C24E6}"/>
  <bookViews>
    <workbookView xWindow="-108" yWindow="-108" windowWidth="30936" windowHeight="16776" activeTab="1" xr2:uid="{54145591-9377-4572-9E95-B9FBBE6ACDE4}"/>
  </bookViews>
  <sheets>
    <sheet name="Efficiencies" sheetId="18" r:id="rId1"/>
    <sheet name="TARGET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9" l="1"/>
  <c r="L24" i="19"/>
  <c r="L27" i="19"/>
  <c r="L30" i="19"/>
  <c r="L33" i="19"/>
  <c r="L36" i="19"/>
  <c r="L39" i="19"/>
  <c r="L9" i="19"/>
  <c r="L12" i="19"/>
  <c r="L15" i="19"/>
  <c r="L18" i="19"/>
  <c r="L21" i="19"/>
  <c r="L6" i="19"/>
  <c r="I9" i="19"/>
  <c r="I6" i="19"/>
  <c r="C40" i="18"/>
  <c r="D40" i="18"/>
  <c r="I24" i="19" s="1"/>
  <c r="E40" i="18"/>
  <c r="G9" i="19" l="1"/>
  <c r="G12" i="19"/>
  <c r="G15" i="19"/>
  <c r="G18" i="19"/>
  <c r="G21" i="19"/>
  <c r="G24" i="19"/>
  <c r="G27" i="19"/>
  <c r="G30" i="19"/>
  <c r="G33" i="19"/>
  <c r="G36" i="19"/>
  <c r="G39" i="19"/>
  <c r="G6" i="19"/>
  <c r="H30" i="19" l="1"/>
  <c r="H6" i="19"/>
  <c r="H39" i="19"/>
  <c r="H36" i="19"/>
  <c r="H21" i="19"/>
  <c r="H33" i="19"/>
  <c r="H24" i="19"/>
  <c r="H9" i="19"/>
  <c r="H12" i="19"/>
  <c r="I36" i="19"/>
  <c r="I39" i="19"/>
  <c r="I15" i="19"/>
  <c r="I12" i="19"/>
  <c r="H15" i="19"/>
  <c r="H27" i="19"/>
  <c r="H18" i="19"/>
  <c r="I33" i="19"/>
  <c r="I30" i="19"/>
  <c r="I18" i="19"/>
  <c r="I27" i="19"/>
  <c r="I21" i="19"/>
  <c r="J39" i="19" l="1"/>
  <c r="K39" i="19" s="1"/>
  <c r="J24" i="19"/>
  <c r="K24" i="19" s="1"/>
  <c r="J15" i="19"/>
  <c r="K15" i="19" s="1"/>
  <c r="J6" i="19"/>
  <c r="K6" i="19" s="1"/>
  <c r="J12" i="19"/>
  <c r="K12" i="19" s="1"/>
  <c r="J36" i="19"/>
  <c r="K36" i="19" s="1"/>
  <c r="J30" i="19"/>
  <c r="K30" i="19" s="1"/>
  <c r="J21" i="19"/>
  <c r="K21" i="19" s="1"/>
  <c r="J33" i="19"/>
  <c r="K33" i="19" s="1"/>
  <c r="J27" i="19"/>
  <c r="K27" i="19" s="1"/>
  <c r="J9" i="19"/>
  <c r="K9" i="19" s="1"/>
  <c r="J18" i="19"/>
  <c r="K18" i="19" s="1"/>
</calcChain>
</file>

<file path=xl/sharedStrings.xml><?xml version="1.0" encoding="utf-8"?>
<sst xmlns="http://schemas.openxmlformats.org/spreadsheetml/2006/main" count="39" uniqueCount="27">
  <si>
    <t>ID</t>
  </si>
  <si>
    <t>Efficiency</t>
  </si>
  <si>
    <t>RQ REF</t>
  </si>
  <si>
    <t>FOLD CHANGE</t>
  </si>
  <si>
    <t xml:space="preserve">Mean Fold Change </t>
  </si>
  <si>
    <t>RQ TARGET</t>
  </si>
  <si>
    <t>RQ REF1</t>
  </si>
  <si>
    <t>RQ REF2</t>
  </si>
  <si>
    <t>NQ</t>
  </si>
  <si>
    <t>TARGET</t>
  </si>
  <si>
    <t>REF1</t>
  </si>
  <si>
    <t>REF2</t>
  </si>
  <si>
    <t>Cq TARGET</t>
  </si>
  <si>
    <t>Cq REF1</t>
  </si>
  <si>
    <t>Cq REF2</t>
  </si>
  <si>
    <t>Control 1</t>
  </si>
  <si>
    <t>Control 2</t>
  </si>
  <si>
    <t>Control 3</t>
  </si>
  <si>
    <t>Control 4</t>
  </si>
  <si>
    <t>Control 5</t>
  </si>
  <si>
    <t>Control 6</t>
  </si>
  <si>
    <t>Treatment 1</t>
  </si>
  <si>
    <t>Treatment 2</t>
  </si>
  <si>
    <t>Treatment 3</t>
  </si>
  <si>
    <t>Treatment 4</t>
  </si>
  <si>
    <t>Treatment 5</t>
  </si>
  <si>
    <t>Treatment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</si>
</sst>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7419-33E4-7140-811C-63B344BDD022}">
  <dimension ref="B3:E40"/>
  <sheetViews>
    <sheetView workbookViewId="0">
      <selection activeCell="B22" sqref="B22:B39"/>
    </sheetView>
  </sheetViews>
  <sheetFormatPr baseColWidth="10" defaultRowHeight="14.4" x14ac:dyDescent="0.3"/>
  <cols>
    <col min="1" max="1" width="12.77734375" customWidth="1"/>
    <col min="2" max="2" width="13.33203125" customWidth="1"/>
  </cols>
  <sheetData>
    <row r="3" spans="2:5" x14ac:dyDescent="0.3">
      <c r="B3" s="2"/>
      <c r="C3" s="2" t="s">
        <v>9</v>
      </c>
      <c r="D3" s="2" t="s">
        <v>10</v>
      </c>
      <c r="E3" s="2" t="s">
        <v>11</v>
      </c>
    </row>
    <row r="4" spans="2:5" x14ac:dyDescent="0.3">
      <c r="B4" s="7" t="s">
        <v>15</v>
      </c>
      <c r="C4" s="2">
        <v>1.77</v>
      </c>
      <c r="D4" s="4">
        <v>1.8220000000000001</v>
      </c>
      <c r="E4" s="2">
        <v>1.8540000000000001</v>
      </c>
    </row>
    <row r="5" spans="2:5" x14ac:dyDescent="0.3">
      <c r="B5" s="7"/>
      <c r="C5" s="2">
        <v>1.819</v>
      </c>
      <c r="D5" s="5">
        <v>1.786</v>
      </c>
      <c r="E5" s="2">
        <v>1.8149999999999999</v>
      </c>
    </row>
    <row r="6" spans="2:5" x14ac:dyDescent="0.3">
      <c r="B6" s="7"/>
      <c r="C6" s="2">
        <v>1.7909999999999999</v>
      </c>
      <c r="D6" s="5">
        <v>1.7709999999999999</v>
      </c>
      <c r="E6" s="2">
        <v>1.716</v>
      </c>
    </row>
    <row r="7" spans="2:5" x14ac:dyDescent="0.3">
      <c r="B7" s="7" t="s">
        <v>16</v>
      </c>
      <c r="C7" s="2">
        <v>1.835</v>
      </c>
      <c r="D7" s="5">
        <v>1.8720000000000001</v>
      </c>
      <c r="E7" s="2">
        <v>1.7250000000000001</v>
      </c>
    </row>
    <row r="8" spans="2:5" x14ac:dyDescent="0.3">
      <c r="B8" s="7"/>
      <c r="C8" s="2">
        <v>1.865</v>
      </c>
      <c r="D8" s="5">
        <v>1.782</v>
      </c>
      <c r="E8" s="2">
        <v>1.734</v>
      </c>
    </row>
    <row r="9" spans="2:5" ht="15" customHeight="1" x14ac:dyDescent="0.3">
      <c r="B9" s="7"/>
      <c r="C9" s="2">
        <v>1.7889999999999999</v>
      </c>
      <c r="D9" s="5">
        <v>1.78</v>
      </c>
      <c r="E9" s="2">
        <v>1.792</v>
      </c>
    </row>
    <row r="10" spans="2:5" ht="15" customHeight="1" x14ac:dyDescent="0.3">
      <c r="B10" s="7" t="s">
        <v>17</v>
      </c>
      <c r="C10" s="2">
        <v>1.845</v>
      </c>
      <c r="D10" s="5">
        <v>1.863</v>
      </c>
      <c r="E10" s="2">
        <v>1.7929999999999999</v>
      </c>
    </row>
    <row r="11" spans="2:5" ht="15" customHeight="1" x14ac:dyDescent="0.3">
      <c r="B11" s="7"/>
      <c r="C11" s="2">
        <v>1.744</v>
      </c>
      <c r="D11" s="5">
        <v>1.7949999999999999</v>
      </c>
      <c r="E11" s="2">
        <v>1.7729999999999999</v>
      </c>
    </row>
    <row r="12" spans="2:5" ht="15" customHeight="1" x14ac:dyDescent="0.3">
      <c r="B12" s="7"/>
      <c r="C12" s="2">
        <v>1.7569999999999999</v>
      </c>
      <c r="D12" s="5">
        <v>1.7909999999999999</v>
      </c>
      <c r="E12" s="2">
        <v>1.849</v>
      </c>
    </row>
    <row r="13" spans="2:5" ht="15" customHeight="1" x14ac:dyDescent="0.3">
      <c r="B13" s="7" t="s">
        <v>18</v>
      </c>
      <c r="C13" s="2">
        <v>1.7989999999999999</v>
      </c>
      <c r="D13" s="5">
        <v>1.8720000000000001</v>
      </c>
      <c r="E13" s="2">
        <v>1.87</v>
      </c>
    </row>
    <row r="14" spans="2:5" ht="15" customHeight="1" x14ac:dyDescent="0.3">
      <c r="B14" s="7"/>
      <c r="C14" s="2">
        <v>1.863</v>
      </c>
      <c r="D14" s="5">
        <v>1.82</v>
      </c>
      <c r="E14" s="2">
        <v>1.7430000000000001</v>
      </c>
    </row>
    <row r="15" spans="2:5" ht="15" customHeight="1" x14ac:dyDescent="0.3">
      <c r="B15" s="7"/>
      <c r="C15" s="2">
        <v>1.7849999999999999</v>
      </c>
      <c r="D15" s="5">
        <v>1.833</v>
      </c>
      <c r="E15" s="2">
        <v>1.8120000000000001</v>
      </c>
    </row>
    <row r="16" spans="2:5" ht="15" customHeight="1" x14ac:dyDescent="0.3">
      <c r="B16" s="7" t="s">
        <v>19</v>
      </c>
      <c r="C16" s="2">
        <v>1.8480000000000001</v>
      </c>
      <c r="D16" s="5">
        <v>1.7849999999999999</v>
      </c>
      <c r="E16" s="2">
        <v>1.8460000000000001</v>
      </c>
    </row>
    <row r="17" spans="2:5" ht="15" customHeight="1" x14ac:dyDescent="0.3">
      <c r="B17" s="7"/>
      <c r="C17" s="2">
        <v>1.8120000000000001</v>
      </c>
      <c r="D17" s="5">
        <v>1.7589999999999999</v>
      </c>
      <c r="E17" s="2">
        <v>1.796</v>
      </c>
    </row>
    <row r="18" spans="2:5" ht="15" customHeight="1" x14ac:dyDescent="0.3">
      <c r="B18" s="7"/>
      <c r="C18" s="2">
        <v>1.821</v>
      </c>
      <c r="D18" s="5">
        <v>1.74</v>
      </c>
      <c r="E18" s="2">
        <v>1.776</v>
      </c>
    </row>
    <row r="19" spans="2:5" ht="15" customHeight="1" x14ac:dyDescent="0.3">
      <c r="B19" s="7" t="s">
        <v>20</v>
      </c>
      <c r="C19" s="2">
        <v>1.8129999999999999</v>
      </c>
      <c r="D19" s="5">
        <v>1.8120000000000001</v>
      </c>
      <c r="E19" s="2">
        <v>1.871</v>
      </c>
    </row>
    <row r="20" spans="2:5" ht="15" customHeight="1" x14ac:dyDescent="0.3">
      <c r="B20" s="7"/>
      <c r="C20" s="2">
        <v>1.73</v>
      </c>
      <c r="D20" s="5">
        <v>1.8049999999999999</v>
      </c>
      <c r="E20" s="2">
        <v>1.8340000000000001</v>
      </c>
    </row>
    <row r="21" spans="2:5" ht="15" customHeight="1" x14ac:dyDescent="0.3">
      <c r="B21" s="7"/>
      <c r="C21" s="2">
        <v>1.794</v>
      </c>
      <c r="D21" s="5">
        <v>1.784</v>
      </c>
      <c r="E21" s="2">
        <v>1.7729999999999999</v>
      </c>
    </row>
    <row r="22" spans="2:5" x14ac:dyDescent="0.3">
      <c r="B22" s="8" t="s">
        <v>21</v>
      </c>
      <c r="C22" s="2">
        <v>1.845</v>
      </c>
      <c r="D22" s="5">
        <v>1.8560000000000001</v>
      </c>
      <c r="E22" s="2">
        <v>1.851</v>
      </c>
    </row>
    <row r="23" spans="2:5" x14ac:dyDescent="0.3">
      <c r="B23" s="8"/>
      <c r="C23" s="2">
        <v>1.776</v>
      </c>
      <c r="D23" s="2">
        <v>1.8460000000000001</v>
      </c>
      <c r="E23" s="2">
        <v>1.921</v>
      </c>
    </row>
    <row r="24" spans="2:5" x14ac:dyDescent="0.3">
      <c r="B24" s="8"/>
      <c r="C24" s="2">
        <v>1.7989999999999999</v>
      </c>
      <c r="D24" s="2">
        <v>1.877</v>
      </c>
      <c r="E24" s="2">
        <v>1.819</v>
      </c>
    </row>
    <row r="25" spans="2:5" x14ac:dyDescent="0.3">
      <c r="B25" s="8" t="s">
        <v>22</v>
      </c>
      <c r="C25" s="2">
        <v>1.788</v>
      </c>
      <c r="D25" s="2">
        <v>1.77</v>
      </c>
      <c r="E25" s="2">
        <v>1.8140000000000001</v>
      </c>
    </row>
    <row r="26" spans="2:5" x14ac:dyDescent="0.3">
      <c r="B26" s="8"/>
      <c r="C26" s="2">
        <v>1.8120000000000001</v>
      </c>
      <c r="D26" s="2">
        <v>1.831</v>
      </c>
      <c r="E26" s="2">
        <v>1.8089999999999999</v>
      </c>
    </row>
    <row r="27" spans="2:5" x14ac:dyDescent="0.3">
      <c r="B27" s="8"/>
      <c r="C27" s="2">
        <v>1.7829999999999999</v>
      </c>
      <c r="D27" s="2">
        <v>1.7809999999999999</v>
      </c>
      <c r="E27" s="2">
        <v>1.825</v>
      </c>
    </row>
    <row r="28" spans="2:5" ht="15" customHeight="1" x14ac:dyDescent="0.3">
      <c r="B28" s="8" t="s">
        <v>23</v>
      </c>
      <c r="C28" s="2">
        <v>1.819</v>
      </c>
      <c r="D28" s="2">
        <v>1.8</v>
      </c>
      <c r="E28" s="2">
        <v>1.7989999999999999</v>
      </c>
    </row>
    <row r="29" spans="2:5" ht="15" customHeight="1" x14ac:dyDescent="0.3">
      <c r="B29" s="8"/>
      <c r="C29" s="2">
        <v>1.8720000000000001</v>
      </c>
      <c r="D29" s="2">
        <v>1.919</v>
      </c>
      <c r="E29" s="2">
        <v>1.7689999999999999</v>
      </c>
    </row>
    <row r="30" spans="2:5" ht="15" customHeight="1" x14ac:dyDescent="0.3">
      <c r="B30" s="8"/>
      <c r="C30" s="2">
        <v>1.8280000000000001</v>
      </c>
      <c r="D30" s="2">
        <v>1.82</v>
      </c>
      <c r="E30" s="2">
        <v>1.76</v>
      </c>
    </row>
    <row r="31" spans="2:5" ht="15" customHeight="1" x14ac:dyDescent="0.3">
      <c r="B31" s="8" t="s">
        <v>24</v>
      </c>
      <c r="C31" s="2">
        <v>1.853</v>
      </c>
      <c r="D31" s="2">
        <v>1.766</v>
      </c>
      <c r="E31" s="2">
        <v>1.7649999999999999</v>
      </c>
    </row>
    <row r="32" spans="2:5" ht="15" customHeight="1" x14ac:dyDescent="0.3">
      <c r="B32" s="8"/>
      <c r="C32" s="2">
        <v>1.7809999999999999</v>
      </c>
      <c r="D32" s="2">
        <v>1.83</v>
      </c>
      <c r="E32" s="2">
        <v>1.7789999999999999</v>
      </c>
    </row>
    <row r="33" spans="2:5" ht="15" customHeight="1" x14ac:dyDescent="0.3">
      <c r="B33" s="8"/>
      <c r="C33" s="2">
        <v>1.8120000000000001</v>
      </c>
      <c r="D33" s="2">
        <v>1.802</v>
      </c>
      <c r="E33" s="2">
        <v>1.75</v>
      </c>
    </row>
    <row r="34" spans="2:5" ht="15" customHeight="1" x14ac:dyDescent="0.3">
      <c r="B34" s="8" t="s">
        <v>25</v>
      </c>
      <c r="C34" s="2">
        <v>1.798</v>
      </c>
      <c r="D34" s="2">
        <v>1.7230000000000001</v>
      </c>
      <c r="E34" s="2">
        <v>1.744</v>
      </c>
    </row>
    <row r="35" spans="2:5" ht="15" customHeight="1" x14ac:dyDescent="0.3">
      <c r="B35" s="8"/>
      <c r="C35" s="2">
        <v>1.7430000000000001</v>
      </c>
      <c r="D35" s="2">
        <v>1.863</v>
      </c>
      <c r="E35" s="2">
        <v>1.859</v>
      </c>
    </row>
    <row r="36" spans="2:5" ht="15" customHeight="1" x14ac:dyDescent="0.3">
      <c r="B36" s="8"/>
      <c r="C36" s="2">
        <v>1.7270000000000001</v>
      </c>
      <c r="D36" s="2">
        <v>1.7829999999999999</v>
      </c>
      <c r="E36" s="2">
        <v>1.756</v>
      </c>
    </row>
    <row r="37" spans="2:5" ht="15" customHeight="1" x14ac:dyDescent="0.3">
      <c r="B37" s="8" t="s">
        <v>26</v>
      </c>
      <c r="C37" s="2">
        <v>1.82</v>
      </c>
      <c r="D37" s="2">
        <v>1.778</v>
      </c>
      <c r="E37" s="2">
        <v>1.77</v>
      </c>
    </row>
    <row r="38" spans="2:5" ht="15" customHeight="1" x14ac:dyDescent="0.3">
      <c r="B38" s="8"/>
      <c r="C38" s="2">
        <v>1.8149999999999999</v>
      </c>
      <c r="D38" s="2">
        <v>1.768</v>
      </c>
      <c r="E38" s="2">
        <v>1.8740000000000001</v>
      </c>
    </row>
    <row r="39" spans="2:5" ht="15" customHeight="1" x14ac:dyDescent="0.3">
      <c r="B39" s="8"/>
      <c r="C39" s="2">
        <v>1.8240000000000001</v>
      </c>
      <c r="D39" s="2">
        <v>1.784</v>
      </c>
      <c r="E39" s="2">
        <v>1.8140000000000001</v>
      </c>
    </row>
    <row r="40" spans="2:5" ht="15" customHeight="1" x14ac:dyDescent="0.3">
      <c r="B40" s="6" t="s">
        <v>1</v>
      </c>
      <c r="C40" s="6">
        <f>AVERAGE(C4:C39)</f>
        <v>1.804861111111111</v>
      </c>
      <c r="D40" s="6">
        <f>AVERAGE(D4:D39)</f>
        <v>1.8074722222222219</v>
      </c>
      <c r="E40" s="6">
        <f t="shared" ref="E40" si="0">AVERAGE(E4:E39)</f>
        <v>1.8013888888888892</v>
      </c>
    </row>
  </sheetData>
  <mergeCells count="12">
    <mergeCell ref="B37:B39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3D42-77B4-BD40-AFE0-3DD5FC84F5C5}">
  <dimension ref="C4:N41"/>
  <sheetViews>
    <sheetView tabSelected="1" zoomScale="88" zoomScaleNormal="313" workbookViewId="0">
      <selection activeCell="C5" sqref="C5:N41"/>
    </sheetView>
  </sheetViews>
  <sheetFormatPr baseColWidth="10" defaultRowHeight="14.4" x14ac:dyDescent="0.3"/>
  <cols>
    <col min="2" max="2" width="9.77734375" customWidth="1"/>
    <col min="3" max="3" width="15.44140625" customWidth="1"/>
    <col min="7" max="10" width="12.109375" bestFit="1" customWidth="1"/>
    <col min="11" max="11" width="12.77734375" customWidth="1"/>
    <col min="12" max="12" width="13.109375" customWidth="1"/>
    <col min="13" max="13" width="4.21875" customWidth="1"/>
    <col min="14" max="14" width="15.6640625" customWidth="1"/>
  </cols>
  <sheetData>
    <row r="4" spans="3:14" ht="15" thickBot="1" x14ac:dyDescent="0.35"/>
    <row r="5" spans="3:14" x14ac:dyDescent="0.3">
      <c r="C5" s="1" t="s">
        <v>0</v>
      </c>
      <c r="D5" s="1" t="s">
        <v>12</v>
      </c>
      <c r="E5" s="1" t="s">
        <v>13</v>
      </c>
      <c r="F5" s="1" t="s">
        <v>14</v>
      </c>
      <c r="G5" s="1" t="s">
        <v>5</v>
      </c>
      <c r="H5" s="1" t="s">
        <v>6</v>
      </c>
      <c r="I5" s="1" t="s">
        <v>7</v>
      </c>
      <c r="J5" s="1" t="s">
        <v>2</v>
      </c>
      <c r="K5" s="1" t="s">
        <v>8</v>
      </c>
      <c r="L5" s="1" t="s">
        <v>3</v>
      </c>
      <c r="N5" s="3" t="s">
        <v>4</v>
      </c>
    </row>
    <row r="6" spans="3:14" ht="15" thickBot="1" x14ac:dyDescent="0.35">
      <c r="C6" s="7" t="s">
        <v>15</v>
      </c>
      <c r="D6" s="10">
        <v>29.342998504638672</v>
      </c>
      <c r="E6" s="10">
        <v>26.094491958618164</v>
      </c>
      <c r="F6" s="10">
        <v>20.89982795715332</v>
      </c>
      <c r="G6" s="11">
        <f>Efficiencies!$E$40^(-(AVERAGE(D6:D8)))</f>
        <v>3.5928007290123238E-8</v>
      </c>
      <c r="H6" s="11">
        <f>Efficiencies!$C$40^(-(AVERAGE(E6:E8)))</f>
        <v>1.957823058321375E-7</v>
      </c>
      <c r="I6" s="11">
        <f>Efficiencies!$D$40^(-(AVERAGE(F6:F8)))</f>
        <v>4.2109383842677201E-6</v>
      </c>
      <c r="J6" s="11">
        <f>GEOMEAN(H6:I8)</f>
        <v>9.0797975009853042E-7</v>
      </c>
      <c r="K6" s="11">
        <f>G6/J6</f>
        <v>3.9569172425072775E-2</v>
      </c>
      <c r="L6" s="11">
        <f>(ROUND(K6/AVERAGE($K$6:$K$23),2))</f>
        <v>0.93</v>
      </c>
      <c r="N6" s="9">
        <f>AVERAGE(L24:L41)</f>
        <v>2.2783333333333333</v>
      </c>
    </row>
    <row r="7" spans="3:14" x14ac:dyDescent="0.3">
      <c r="C7" s="7"/>
      <c r="D7" s="10">
        <v>29.029245376586914</v>
      </c>
      <c r="E7" s="10">
        <v>26.197931289672852</v>
      </c>
      <c r="F7" s="10">
        <v>20.867351531982422</v>
      </c>
      <c r="G7" s="11"/>
      <c r="H7" s="11"/>
      <c r="I7" s="11"/>
      <c r="J7" s="11"/>
      <c r="K7" s="11"/>
      <c r="L7" s="11"/>
    </row>
    <row r="8" spans="3:14" x14ac:dyDescent="0.3">
      <c r="C8" s="7"/>
      <c r="D8" s="10">
        <v>29.002744674682617</v>
      </c>
      <c r="E8" s="10">
        <v>26.183565139770508</v>
      </c>
      <c r="F8" s="10">
        <v>20.965776443481445</v>
      </c>
      <c r="G8" s="11"/>
      <c r="H8" s="11"/>
      <c r="I8" s="11"/>
      <c r="J8" s="11"/>
      <c r="K8" s="11"/>
      <c r="L8" s="11"/>
    </row>
    <row r="9" spans="3:14" x14ac:dyDescent="0.3">
      <c r="C9" s="7" t="s">
        <v>16</v>
      </c>
      <c r="D9" s="10">
        <v>27.978973388671875</v>
      </c>
      <c r="E9" s="10">
        <v>25.223581314086914</v>
      </c>
      <c r="F9" s="10">
        <v>19.905355453491211</v>
      </c>
      <c r="G9" s="11">
        <f>Efficiencies!$E$40^(-(AVERAGE(D9:D11)))</f>
        <v>7.1678704639632974E-8</v>
      </c>
      <c r="H9" s="11">
        <f>Efficiencies!$C$40^(-(AVERAGE(E9:E11)))</f>
        <v>3.5199877243258425E-7</v>
      </c>
      <c r="I9" s="11">
        <f>Efficiencies!$D$40^(-(AVERAGE(F9:F11)))</f>
        <v>7.4592181720736537E-6</v>
      </c>
      <c r="J9" s="11">
        <f>GEOMEAN(H9:I11)</f>
        <v>1.6203813254529785E-6</v>
      </c>
      <c r="K9" s="11">
        <f t="shared" ref="K9" si="0">G9/J9</f>
        <v>4.423570150661614E-2</v>
      </c>
      <c r="L9" s="11">
        <f t="shared" ref="L9" si="1">(ROUND(K9/AVERAGE($K$6:$K$23),2))</f>
        <v>1.04</v>
      </c>
    </row>
    <row r="10" spans="3:14" x14ac:dyDescent="0.3">
      <c r="C10" s="7"/>
      <c r="D10" s="10">
        <v>27.930713653564453</v>
      </c>
      <c r="E10" s="10">
        <v>25.159156799316406</v>
      </c>
      <c r="F10" s="10">
        <v>19.993717193603516</v>
      </c>
      <c r="G10" s="11"/>
      <c r="H10" s="11"/>
      <c r="I10" s="11"/>
      <c r="J10" s="11"/>
      <c r="K10" s="11"/>
      <c r="L10" s="11"/>
    </row>
    <row r="11" spans="3:14" x14ac:dyDescent="0.3">
      <c r="C11" s="7"/>
      <c r="D11" s="10">
        <v>27.944782257080078</v>
      </c>
      <c r="E11" s="10">
        <v>25.112857818603516</v>
      </c>
      <c r="F11" s="10">
        <v>19.936079025268555</v>
      </c>
      <c r="G11" s="11"/>
      <c r="H11" s="11"/>
      <c r="I11" s="11"/>
      <c r="J11" s="11"/>
      <c r="K11" s="11"/>
      <c r="L11" s="11"/>
    </row>
    <row r="12" spans="3:14" x14ac:dyDescent="0.3">
      <c r="C12" s="7" t="s">
        <v>17</v>
      </c>
      <c r="D12" s="10">
        <v>29.442659378051758</v>
      </c>
      <c r="E12" s="10">
        <v>26.526483535766602</v>
      </c>
      <c r="F12" s="10">
        <v>21.837944030761719</v>
      </c>
      <c r="G12" s="11">
        <f>Efficiencies!$E$40^(-(AVERAGE(D12:D14)))</f>
        <v>2.7484985141144024E-8</v>
      </c>
      <c r="H12" s="11">
        <f>Efficiencies!$C$40^(-(AVERAGE(E12:E14)))</f>
        <v>1.5833399530525201E-7</v>
      </c>
      <c r="I12" s="11">
        <f>Efficiencies!$D$40^(-(AVERAGE(F12:F14)))</f>
        <v>2.5028937657731479E-6</v>
      </c>
      <c r="J12" s="11">
        <f t="shared" ref="J12" si="2">GEOMEAN(H12:I14)</f>
        <v>6.2951820447026797E-7</v>
      </c>
      <c r="K12" s="11">
        <f t="shared" ref="K12" si="3">G12/J12</f>
        <v>4.3660350004131036E-2</v>
      </c>
      <c r="L12" s="11">
        <f t="shared" ref="L12" si="4">(ROUND(K12/AVERAGE($K$6:$K$23),2))</f>
        <v>1.03</v>
      </c>
    </row>
    <row r="13" spans="3:14" x14ac:dyDescent="0.3">
      <c r="C13" s="7"/>
      <c r="D13" s="10">
        <v>29.592754364013672</v>
      </c>
      <c r="E13" s="10">
        <v>26.538398742675781</v>
      </c>
      <c r="F13" s="10">
        <v>21.795801162719727</v>
      </c>
      <c r="G13" s="11"/>
      <c r="H13" s="11"/>
      <c r="I13" s="11"/>
      <c r="J13" s="11"/>
      <c r="K13" s="11"/>
      <c r="L13" s="11"/>
    </row>
    <row r="14" spans="3:14" x14ac:dyDescent="0.3">
      <c r="C14" s="7"/>
      <c r="D14" s="10">
        <v>29.704999923706055</v>
      </c>
      <c r="E14" s="10">
        <v>26.489696502685547</v>
      </c>
      <c r="F14" s="10">
        <v>21.735866546630859</v>
      </c>
      <c r="G14" s="11"/>
      <c r="H14" s="11"/>
      <c r="I14" s="11"/>
      <c r="J14" s="11"/>
      <c r="K14" s="11"/>
      <c r="L14" s="11"/>
    </row>
    <row r="15" spans="3:14" x14ac:dyDescent="0.3">
      <c r="C15" s="7" t="s">
        <v>18</v>
      </c>
      <c r="D15" s="12">
        <v>28.657217267863764</v>
      </c>
      <c r="E15" s="10">
        <v>26.164169270019457</v>
      </c>
      <c r="F15" s="10">
        <v>21.003240000000002</v>
      </c>
      <c r="G15" s="11">
        <f>Efficiencies!$E$40^(-(AVERAGE(D15:D17)))</f>
        <v>4.5460186951734536E-8</v>
      </c>
      <c r="H15" s="11">
        <f>Efficiencies!$C$40^(-(AVERAGE(E15:E17)))</f>
        <v>1.9395561641154502E-7</v>
      </c>
      <c r="I15" s="11">
        <f>Efficiencies!$D$40^(-(AVERAGE(F15:F17)))</f>
        <v>3.9934824045138289E-6</v>
      </c>
      <c r="J15" s="11">
        <f>GEOMEAN(H15:I17)</f>
        <v>8.8008996210395366E-7</v>
      </c>
      <c r="K15" s="11">
        <f t="shared" ref="K15" si="5">G15/J15</f>
        <v>5.1654022780872159E-2</v>
      </c>
      <c r="L15" s="11">
        <f t="shared" ref="L15" si="6">(ROUND(K15/AVERAGE($K$6:$K$23),2))</f>
        <v>1.22</v>
      </c>
    </row>
    <row r="16" spans="3:14" x14ac:dyDescent="0.3">
      <c r="C16" s="7"/>
      <c r="D16" s="12">
        <v>28.79348772832261</v>
      </c>
      <c r="E16" s="10">
        <v>26.202449872295738</v>
      </c>
      <c r="F16" s="10">
        <v>21.00563</v>
      </c>
      <c r="G16" s="11"/>
      <c r="H16" s="11"/>
      <c r="I16" s="11"/>
      <c r="J16" s="11"/>
      <c r="K16" s="11"/>
      <c r="L16" s="11"/>
    </row>
    <row r="17" spans="3:12" x14ac:dyDescent="0.3">
      <c r="C17" s="7"/>
      <c r="D17" s="12">
        <v>28.724810594074206</v>
      </c>
      <c r="E17" s="10">
        <v>26.156994642592913</v>
      </c>
      <c r="F17" s="10">
        <v>20.992809999999999</v>
      </c>
      <c r="G17" s="11"/>
      <c r="H17" s="11"/>
      <c r="I17" s="11"/>
      <c r="J17" s="11"/>
      <c r="K17" s="11"/>
      <c r="L17" s="11"/>
    </row>
    <row r="18" spans="3:12" x14ac:dyDescent="0.3">
      <c r="C18" s="7" t="s">
        <v>19</v>
      </c>
      <c r="D18" s="12">
        <v>28.518514633178711</v>
      </c>
      <c r="E18" s="10">
        <v>25.346563339233398</v>
      </c>
      <c r="F18" s="10">
        <v>20.247488021850586</v>
      </c>
      <c r="G18" s="11">
        <f>Efficiencies!$E$40^(-(AVERAGE(D18:D20)))</f>
        <v>4.6702442175119733E-8</v>
      </c>
      <c r="H18" s="11">
        <f>Efficiencies!$C$40^(-(AVERAGE(E18:E20)))</f>
        <v>3.2074127582215365E-7</v>
      </c>
      <c r="I18" s="11">
        <f>Efficiencies!$D$40^(-(AVERAGE(F18:F20)))</f>
        <v>6.0795927866849728E-6</v>
      </c>
      <c r="J18" s="11">
        <f>GEOMEAN(H18:I20)</f>
        <v>1.3964155351758661E-6</v>
      </c>
      <c r="K18" s="11">
        <f t="shared" ref="K18" si="7">G18/J18</f>
        <v>3.3444516333913439E-2</v>
      </c>
      <c r="L18" s="11">
        <f t="shared" ref="L18" si="8">(ROUND(K18/AVERAGE($K$6:$K$23),2))</f>
        <v>0.79</v>
      </c>
    </row>
    <row r="19" spans="3:12" x14ac:dyDescent="0.3">
      <c r="C19" s="7"/>
      <c r="D19" s="12">
        <v>28.687572479248047</v>
      </c>
      <c r="E19" s="10">
        <v>25.362131118774414</v>
      </c>
      <c r="F19" s="10">
        <v>20.35230827331543</v>
      </c>
      <c r="G19" s="11"/>
      <c r="H19" s="11"/>
      <c r="I19" s="11"/>
      <c r="J19" s="11"/>
      <c r="K19" s="11"/>
      <c r="L19" s="11"/>
    </row>
    <row r="20" spans="3:12" x14ac:dyDescent="0.3">
      <c r="C20" s="7"/>
      <c r="D20" s="12">
        <v>28.832010269165039</v>
      </c>
      <c r="E20" s="10">
        <v>25.259359359741211</v>
      </c>
      <c r="F20" s="10">
        <v>20.271862030029297</v>
      </c>
      <c r="G20" s="11"/>
      <c r="H20" s="11"/>
      <c r="I20" s="11"/>
      <c r="J20" s="11"/>
      <c r="K20" s="11"/>
      <c r="L20" s="11"/>
    </row>
    <row r="21" spans="3:12" x14ac:dyDescent="0.3">
      <c r="C21" s="7" t="s">
        <v>20</v>
      </c>
      <c r="D21" s="10">
        <v>29.141214370727539</v>
      </c>
      <c r="E21" s="10">
        <v>26.176342010498047</v>
      </c>
      <c r="F21" s="10">
        <v>21.175527572631836</v>
      </c>
      <c r="G21" s="11">
        <f>Efficiencies!$E$40^(-(AVERAGE(D21:D23)))</f>
        <v>3.50255129617388E-8</v>
      </c>
      <c r="H21" s="11">
        <f>Efficiencies!$C$40^(-(AVERAGE(E21:E23)))</f>
        <v>1.9228811856568996E-7</v>
      </c>
      <c r="I21" s="11">
        <f>Efficiencies!$D$40^(-(AVERAGE(F21:F23)))</f>
        <v>3.6316565331446699E-6</v>
      </c>
      <c r="J21" s="11">
        <f>GEOMEAN(H21:I23)</f>
        <v>8.3565806526065716E-7</v>
      </c>
      <c r="K21" s="11">
        <f t="shared" ref="K21" si="9">G21/J21</f>
        <v>4.1913689842523923E-2</v>
      </c>
      <c r="L21" s="11">
        <f t="shared" ref="L21" si="10">(ROUND(K21/AVERAGE($K$6:$K$23),2))</f>
        <v>0.99</v>
      </c>
    </row>
    <row r="22" spans="3:12" x14ac:dyDescent="0.3">
      <c r="C22" s="7"/>
      <c r="D22" s="10">
        <v>29.083389282226563</v>
      </c>
      <c r="E22" s="10">
        <v>26.173360824584961</v>
      </c>
      <c r="F22" s="10">
        <v>21.147491455078125</v>
      </c>
      <c r="G22" s="11"/>
      <c r="H22" s="11"/>
      <c r="I22" s="11"/>
      <c r="J22" s="11"/>
      <c r="K22" s="11"/>
      <c r="L22" s="11"/>
    </row>
    <row r="23" spans="3:12" x14ac:dyDescent="0.3">
      <c r="C23" s="7"/>
      <c r="D23" s="10">
        <v>29.280059814453125</v>
      </c>
      <c r="E23" s="10">
        <v>26.217779159545898</v>
      </c>
      <c r="F23" s="10">
        <v>21.160009384155273</v>
      </c>
      <c r="G23" s="11"/>
      <c r="H23" s="11"/>
      <c r="I23" s="11"/>
      <c r="J23" s="11"/>
      <c r="K23" s="11"/>
      <c r="L23" s="11"/>
    </row>
    <row r="24" spans="3:12" x14ac:dyDescent="0.3">
      <c r="C24" s="8" t="s">
        <v>21</v>
      </c>
      <c r="D24" s="12">
        <v>28.278861999511719</v>
      </c>
      <c r="E24" s="10">
        <v>26.047426223754883</v>
      </c>
      <c r="F24" s="10">
        <v>20.79222297668457</v>
      </c>
      <c r="G24" s="11">
        <f>Efficiencies!$E$40^(-(AVERAGE(D24:D26)))</f>
        <v>6.1647250362836174E-8</v>
      </c>
      <c r="H24" s="11">
        <f>Efficiencies!$C$40^(-(AVERAGE(E24:E26)))</f>
        <v>1.9458768714859078E-7</v>
      </c>
      <c r="I24" s="11">
        <f>Efficiencies!$D$40^(-(AVERAGE(F24:F26)))</f>
        <v>4.1993192952005604E-6</v>
      </c>
      <c r="J24" s="11">
        <f t="shared" ref="J24" si="11">GEOMEAN(H24:I26)</f>
        <v>9.0395565668429083E-7</v>
      </c>
      <c r="K24" s="11">
        <f t="shared" ref="K24" si="12">G24/J24</f>
        <v>6.8197206253411011E-2</v>
      </c>
      <c r="L24" s="11">
        <f>(ROUND(K24/AVERAGE($K$6:$K$23),2))</f>
        <v>1.61</v>
      </c>
    </row>
    <row r="25" spans="3:12" x14ac:dyDescent="0.3">
      <c r="C25" s="8"/>
      <c r="D25" s="12">
        <v>28.168243408203125</v>
      </c>
      <c r="E25" s="10">
        <v>26.162508010864258</v>
      </c>
      <c r="F25" s="10">
        <v>20.970495223999023</v>
      </c>
      <c r="G25" s="11"/>
      <c r="H25" s="11"/>
      <c r="I25" s="11"/>
      <c r="J25" s="11"/>
      <c r="K25" s="11"/>
      <c r="L25" s="11"/>
    </row>
    <row r="26" spans="3:12" x14ac:dyDescent="0.3">
      <c r="C26" s="8"/>
      <c r="D26" s="12">
        <v>28.175844192504883</v>
      </c>
      <c r="E26" s="10">
        <v>26.297149658203125</v>
      </c>
      <c r="F26" s="10">
        <v>20.984241485595703</v>
      </c>
      <c r="G26" s="11"/>
      <c r="H26" s="11"/>
      <c r="I26" s="11"/>
      <c r="J26" s="11"/>
      <c r="K26" s="11"/>
      <c r="L26" s="11"/>
    </row>
    <row r="27" spans="3:12" x14ac:dyDescent="0.3">
      <c r="C27" s="8" t="s">
        <v>22</v>
      </c>
      <c r="D27" s="10">
        <v>28.490455627441406</v>
      </c>
      <c r="E27" s="10">
        <v>25.932872772216797</v>
      </c>
      <c r="F27" s="10">
        <v>20.642601013183594</v>
      </c>
      <c r="G27" s="11">
        <f>Efficiencies!$E$40^(-(AVERAGE(D27:D29)))</f>
        <v>5.4947132652334071E-8</v>
      </c>
      <c r="H27" s="11">
        <f>Efficiencies!$C$40^(-(AVERAGE(E27:E29)))</f>
        <v>2.197172690700342E-7</v>
      </c>
      <c r="I27" s="11">
        <f>Efficiencies!$D$40^(-(AVERAGE(F27:F29)))</f>
        <v>4.6343224797618686E-6</v>
      </c>
      <c r="J27" s="11">
        <f t="shared" ref="J27" si="13">GEOMEAN(H27:I29)</f>
        <v>1.0090791243718931E-6</v>
      </c>
      <c r="K27" s="11">
        <f t="shared" ref="K27" si="14">G27/J27</f>
        <v>5.4452749368426603E-2</v>
      </c>
      <c r="L27" s="11">
        <f t="shared" ref="L27" si="15">(ROUND(K27/AVERAGE($K$6:$K$23),2))</f>
        <v>1.28</v>
      </c>
    </row>
    <row r="28" spans="3:12" x14ac:dyDescent="0.3">
      <c r="C28" s="8"/>
      <c r="D28" s="10">
        <v>28.285419464111328</v>
      </c>
      <c r="E28" s="10">
        <v>25.987445831298828</v>
      </c>
      <c r="F28" s="10">
        <v>20.810050964355469</v>
      </c>
      <c r="G28" s="11"/>
      <c r="H28" s="11"/>
      <c r="I28" s="11"/>
      <c r="J28" s="11"/>
      <c r="K28" s="11"/>
      <c r="L28" s="11"/>
    </row>
    <row r="29" spans="3:12" x14ac:dyDescent="0.3">
      <c r="C29" s="8"/>
      <c r="D29" s="10">
        <v>28.433544158935547</v>
      </c>
      <c r="E29" s="10">
        <v>25.969684600830078</v>
      </c>
      <c r="F29" s="10">
        <v>20.794750213623047</v>
      </c>
      <c r="G29" s="11"/>
      <c r="H29" s="11"/>
      <c r="I29" s="11"/>
      <c r="J29" s="11"/>
      <c r="K29" s="11"/>
      <c r="L29" s="11"/>
    </row>
    <row r="30" spans="3:12" x14ac:dyDescent="0.3">
      <c r="C30" s="8" t="s">
        <v>23</v>
      </c>
      <c r="D30" s="10">
        <v>28.254631042480469</v>
      </c>
      <c r="E30" s="10">
        <v>25.984390258789063</v>
      </c>
      <c r="F30" s="10">
        <v>21.078775405883789</v>
      </c>
      <c r="G30" s="11">
        <f>Efficiencies!$E$40^(-(AVERAGE(E30:E32)))</f>
        <v>2.2086559427307672E-7</v>
      </c>
      <c r="H30" s="11">
        <f>Efficiencies!$C$40^(-(AVERAGE(E30:E32)))</f>
        <v>2.1006374060420586E-7</v>
      </c>
      <c r="I30" s="11">
        <f>Efficiencies!$D$40^(-(AVERAGE(F30:F32)))</f>
        <v>3.6891515762075458E-6</v>
      </c>
      <c r="J30" s="11">
        <f t="shared" ref="J30" si="16">GEOMEAN(H30:I32)</f>
        <v>8.803164088860659E-7</v>
      </c>
      <c r="K30" s="11">
        <f t="shared" ref="K30" si="17">G30/J30</f>
        <v>0.25089341973365631</v>
      </c>
      <c r="L30" s="11">
        <f t="shared" ref="L30" si="18">(ROUND(K30/AVERAGE($K$6:$K$23),2))</f>
        <v>5.92</v>
      </c>
    </row>
    <row r="31" spans="3:12" x14ac:dyDescent="0.3">
      <c r="C31" s="8"/>
      <c r="D31" s="10">
        <v>28.383310317993164</v>
      </c>
      <c r="E31" s="10">
        <v>25.952678680419922</v>
      </c>
      <c r="F31" s="10">
        <v>21.171483993530273</v>
      </c>
      <c r="G31" s="11"/>
      <c r="H31" s="11"/>
      <c r="I31" s="11"/>
      <c r="J31" s="11"/>
      <c r="K31" s="11"/>
      <c r="L31" s="11"/>
    </row>
    <row r="32" spans="3:12" x14ac:dyDescent="0.3">
      <c r="C32" s="8"/>
      <c r="D32" s="10">
        <v>28.269216537475586</v>
      </c>
      <c r="E32" s="10">
        <v>26.181207656860352</v>
      </c>
      <c r="F32" s="10">
        <v>21.153160095214844</v>
      </c>
      <c r="G32" s="11"/>
      <c r="H32" s="11"/>
      <c r="I32" s="11"/>
      <c r="J32" s="11"/>
      <c r="K32" s="11"/>
      <c r="L32" s="11"/>
    </row>
    <row r="33" spans="3:12" x14ac:dyDescent="0.3">
      <c r="C33" s="8" t="s">
        <v>24</v>
      </c>
      <c r="D33" s="10">
        <v>27.967739105224609</v>
      </c>
      <c r="E33" s="10">
        <v>26.430210113525391</v>
      </c>
      <c r="F33" s="10">
        <v>21.014310836791992</v>
      </c>
      <c r="G33" s="11">
        <f>Efficiencies!$E$40^(-(AVERAGE(D33:D35)))</f>
        <v>6.7067903581024719E-8</v>
      </c>
      <c r="H33" s="11">
        <f>Efficiencies!$C$40^(-(AVERAGE(E33:E35)))</f>
        <v>1.7386364530484185E-7</v>
      </c>
      <c r="I33" s="11">
        <f>Efficiencies!$D$40^(-(AVERAGE(F33:F35)))</f>
        <v>3.9218635864199728E-6</v>
      </c>
      <c r="J33" s="11">
        <f t="shared" ref="J33" si="19">GEOMEAN(H33:I35)</f>
        <v>8.2575389767369374E-7</v>
      </c>
      <c r="K33" s="11">
        <f t="shared" ref="K33" si="20">G33/J33</f>
        <v>8.1220208308998357E-2</v>
      </c>
      <c r="L33" s="11">
        <f t="shared" ref="L33" si="21">(ROUND(K33/AVERAGE($K$6:$K$23),2))</f>
        <v>1.91</v>
      </c>
    </row>
    <row r="34" spans="3:12" x14ac:dyDescent="0.3">
      <c r="C34" s="8"/>
      <c r="D34" s="10">
        <v>28.154214859008789</v>
      </c>
      <c r="E34" s="10">
        <v>26.347597122192383</v>
      </c>
      <c r="F34" s="10">
        <v>21.065702438354492</v>
      </c>
      <c r="G34" s="11"/>
      <c r="H34" s="11"/>
      <c r="I34" s="11"/>
      <c r="J34" s="11"/>
      <c r="K34" s="11"/>
      <c r="L34" s="11"/>
    </row>
    <row r="35" spans="3:12" x14ac:dyDescent="0.3">
      <c r="C35" s="8"/>
      <c r="D35" s="10">
        <v>28.071418762207031</v>
      </c>
      <c r="E35" s="10">
        <v>26.301408767700195</v>
      </c>
      <c r="F35" s="10">
        <v>21.013383865356445</v>
      </c>
      <c r="G35" s="11"/>
      <c r="H35" s="11"/>
      <c r="I35" s="11"/>
      <c r="J35" s="11"/>
      <c r="K35" s="11"/>
      <c r="L35" s="11"/>
    </row>
    <row r="36" spans="3:12" x14ac:dyDescent="0.3">
      <c r="C36" s="8" t="s">
        <v>25</v>
      </c>
      <c r="D36" s="12">
        <v>27.922584042991559</v>
      </c>
      <c r="E36" s="10">
        <v>25.864429032939732</v>
      </c>
      <c r="F36" s="10">
        <v>20.57397725606863</v>
      </c>
      <c r="G36" s="11">
        <f>Efficiencies!$E$40^(-(AVERAGE(D36:D38)))</f>
        <v>7.2572309864981409E-8</v>
      </c>
      <c r="H36" s="11">
        <f>Efficiencies!$C$40^(-(AVERAGE(E36:E38)))</f>
        <v>2.3356972296540939E-7</v>
      </c>
      <c r="I36" s="11">
        <f>Efficiencies!$D$40^(-(AVERAGE(F36:F38)))</f>
        <v>4.9648634279828328E-6</v>
      </c>
      <c r="J36" s="11">
        <f t="shared" ref="J36" si="22">GEOMEAN(H36:I38)</f>
        <v>1.0768666470065097E-6</v>
      </c>
      <c r="K36" s="11">
        <f t="shared" ref="K36" si="23">G36/J36</f>
        <v>6.7392104738984188E-2</v>
      </c>
      <c r="L36" s="11">
        <f t="shared" ref="L36" si="24">(ROUND(K36/AVERAGE($K$6:$K$23),2))</f>
        <v>1.59</v>
      </c>
    </row>
    <row r="37" spans="3:12" x14ac:dyDescent="0.3">
      <c r="C37" s="8"/>
      <c r="D37" s="12">
        <v>27.900160126106307</v>
      </c>
      <c r="E37" s="10">
        <v>25.845276533130424</v>
      </c>
      <c r="F37" s="10">
        <v>20.660922517043439</v>
      </c>
      <c r="G37" s="11"/>
      <c r="H37" s="11"/>
      <c r="I37" s="11"/>
      <c r="J37" s="11"/>
      <c r="K37" s="11"/>
      <c r="L37" s="11"/>
    </row>
    <row r="38" spans="3:12" x14ac:dyDescent="0.3">
      <c r="C38" s="8"/>
      <c r="D38" s="12">
        <v>27.968572072551229</v>
      </c>
      <c r="E38" s="10">
        <v>25.869675725943395</v>
      </c>
      <c r="F38" s="10">
        <v>20.663326718302748</v>
      </c>
      <c r="G38" s="11"/>
      <c r="H38" s="11"/>
      <c r="I38" s="11"/>
      <c r="J38" s="11"/>
      <c r="K38" s="11"/>
      <c r="L38" s="11"/>
    </row>
    <row r="39" spans="3:12" x14ac:dyDescent="0.3">
      <c r="C39" s="8" t="s">
        <v>26</v>
      </c>
      <c r="D39" s="12">
        <v>27.836056780336776</v>
      </c>
      <c r="E39" s="10">
        <v>25.502231958225373</v>
      </c>
      <c r="F39" s="10">
        <v>20.260869999827477</v>
      </c>
      <c r="G39" s="11">
        <f>Efficiencies!$E$40^(-(AVERAGE(D39:D41)))</f>
        <v>7.7799225968609296E-8</v>
      </c>
      <c r="H39" s="11">
        <f>Efficiencies!$C$40^(-(AVERAGE(E39:E41)))</f>
        <v>2.9165616925947238E-7</v>
      </c>
      <c r="I39" s="11">
        <f>Efficiencies!$D$40^(-(AVERAGE(F39:F41)))</f>
        <v>6.2290167566349988E-6</v>
      </c>
      <c r="J39" s="11">
        <f t="shared" ref="J39" si="25">GEOMEAN(H39:I41)</f>
        <v>1.3478617011745779E-6</v>
      </c>
      <c r="K39" s="11">
        <f t="shared" ref="K39" si="26">G39/J39</f>
        <v>5.7720481189436644E-2</v>
      </c>
      <c r="L39" s="11">
        <f t="shared" ref="L39" si="27">(ROUND(K39/AVERAGE($K$6:$K$23),2))</f>
        <v>1.36</v>
      </c>
    </row>
    <row r="40" spans="3:12" x14ac:dyDescent="0.3">
      <c r="C40" s="8"/>
      <c r="D40" s="12">
        <v>27.739607506696537</v>
      </c>
      <c r="E40" s="10">
        <v>25.476484128506328</v>
      </c>
      <c r="F40" s="10">
        <v>20.230153734529459</v>
      </c>
      <c r="G40" s="11"/>
      <c r="H40" s="11"/>
      <c r="I40" s="11"/>
      <c r="J40" s="11"/>
      <c r="K40" s="11"/>
      <c r="L40" s="11"/>
    </row>
    <row r="41" spans="3:12" x14ac:dyDescent="0.3">
      <c r="C41" s="8"/>
      <c r="D41" s="12">
        <v>27.861151413499215</v>
      </c>
      <c r="E41" s="10">
        <v>25.472293690069172</v>
      </c>
      <c r="F41" s="10">
        <v>20.257575410158616</v>
      </c>
      <c r="G41" s="11"/>
      <c r="H41" s="11"/>
      <c r="I41" s="11"/>
      <c r="J41" s="11"/>
      <c r="K41" s="11"/>
      <c r="L41" s="11"/>
    </row>
  </sheetData>
  <mergeCells count="84">
    <mergeCell ref="C39:C41"/>
    <mergeCell ref="G6:G8"/>
    <mergeCell ref="G9:G11"/>
    <mergeCell ref="G12:G14"/>
    <mergeCell ref="G15:G17"/>
    <mergeCell ref="G39:G41"/>
    <mergeCell ref="C6:C8"/>
    <mergeCell ref="C9:C11"/>
    <mergeCell ref="C12:C14"/>
    <mergeCell ref="C15:C17"/>
    <mergeCell ref="C18:C20"/>
    <mergeCell ref="C21:C23"/>
    <mergeCell ref="C24:C26"/>
    <mergeCell ref="G21:G23"/>
    <mergeCell ref="C27:C29"/>
    <mergeCell ref="C30:C32"/>
    <mergeCell ref="C33:C35"/>
    <mergeCell ref="C36:C38"/>
    <mergeCell ref="G36:G38"/>
    <mergeCell ref="G33:G35"/>
    <mergeCell ref="G30:G32"/>
    <mergeCell ref="G27:G29"/>
    <mergeCell ref="G24:G26"/>
    <mergeCell ref="G18:G20"/>
    <mergeCell ref="H6:H8"/>
    <mergeCell ref="H9:H11"/>
    <mergeCell ref="H12:H14"/>
    <mergeCell ref="H15:H17"/>
    <mergeCell ref="H18:H20"/>
    <mergeCell ref="H39:H41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H21:H23"/>
    <mergeCell ref="H24:H26"/>
    <mergeCell ref="H27:H29"/>
    <mergeCell ref="H30:H32"/>
    <mergeCell ref="H33:H35"/>
    <mergeCell ref="H36:H38"/>
    <mergeCell ref="I33:I35"/>
    <mergeCell ref="I36:I38"/>
    <mergeCell ref="I39:I41"/>
    <mergeCell ref="J6:J8"/>
    <mergeCell ref="J9:J11"/>
    <mergeCell ref="J12:J14"/>
    <mergeCell ref="J15:J17"/>
    <mergeCell ref="J18:J20"/>
    <mergeCell ref="J21:J23"/>
    <mergeCell ref="J24:J26"/>
    <mergeCell ref="J39:J41"/>
    <mergeCell ref="K6:K8"/>
    <mergeCell ref="K9:K11"/>
    <mergeCell ref="K12:K14"/>
    <mergeCell ref="K15:K17"/>
    <mergeCell ref="K18:K20"/>
    <mergeCell ref="K30:K32"/>
    <mergeCell ref="K33:K35"/>
    <mergeCell ref="K36:K38"/>
    <mergeCell ref="J27:J29"/>
    <mergeCell ref="J30:J32"/>
    <mergeCell ref="J33:J35"/>
    <mergeCell ref="J36:J38"/>
    <mergeCell ref="L33:L35"/>
    <mergeCell ref="L36:L38"/>
    <mergeCell ref="L39:L41"/>
    <mergeCell ref="K39:K41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  <mergeCell ref="K21:K23"/>
    <mergeCell ref="K24:K26"/>
    <mergeCell ref="K27:K29"/>
  </mergeCells>
  <phoneticPr fontId="3" type="noConversion"/>
  <pageMargins left="0.7" right="0.7" top="0.75" bottom="0.75" header="0.3" footer="0.3"/>
  <ignoredErrors>
    <ignoredError sqref="G6:I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Efficiencies</vt:lpstr>
      <vt:lpstr>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Mesbah</dc:creator>
  <cp:lastModifiedBy>Tiret Laurent</cp:lastModifiedBy>
  <dcterms:created xsi:type="dcterms:W3CDTF">2025-04-09T07:39:44Z</dcterms:created>
  <dcterms:modified xsi:type="dcterms:W3CDTF">2026-02-16T16:36:30Z</dcterms:modified>
</cp:coreProperties>
</file>